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Stavba" sheetId="1" r:id="rId1"/>
    <sheet name="01 00 KL" sheetId="2" r:id="rId2"/>
    <sheet name="01 00 Rek" sheetId="3" r:id="rId3"/>
    <sheet name="01 00 Pol" sheetId="4" r:id="rId4"/>
    <sheet name="01 01 KL" sheetId="5" r:id="rId5"/>
    <sheet name="01 01 Rek" sheetId="6" r:id="rId6"/>
    <sheet name="01 01 Pol" sheetId="7" r:id="rId7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'01 00 Pol'!$1:$6</definedName>
    <definedName name="_xlnm.Print_Titles" localSheetId="2">'01 00 Rek'!$1:$6</definedName>
    <definedName name="_xlnm.Print_Titles" localSheetId="6">'01 01 Pol'!$1:$6</definedName>
    <definedName name="_xlnm.Print_Titles" localSheetId="5">'01 01 Rek'!$1:$6</definedName>
    <definedName name="Objednatel" localSheetId="0">'Stavba'!$D$11</definedName>
    <definedName name="Objekt" localSheetId="0">'Stavba'!$B$29</definedName>
    <definedName name="_xlnm.Print_Area" localSheetId="1">'01 00 KL'!$A$1:$G$45</definedName>
    <definedName name="_xlnm.Print_Area" localSheetId="3">'01 00 Pol'!$A$1:$K$20</definedName>
    <definedName name="_xlnm.Print_Area" localSheetId="2">'01 00 Rek'!$A$1:$I$15</definedName>
    <definedName name="_xlnm.Print_Area" localSheetId="4">'01 01 KL'!$A$1:$G$45</definedName>
    <definedName name="_xlnm.Print_Area" localSheetId="6">'01 01 Pol'!$A$1:$K$306</definedName>
    <definedName name="_xlnm.Print_Area" localSheetId="5">'01 01 Rek'!$A$1:$I$35</definedName>
    <definedName name="_xlnm.Print_Area" localSheetId="0">'Stavba'!$B$1:$J$83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'01 00 Pol'!#REF!</definedName>
    <definedName name="solver_opt" localSheetId="6" hidden="1">'01 01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'Stavba'!$F$72:$J$72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<sst xmlns="http://schemas.openxmlformats.org/spreadsheetml/2006/main" count="1050" uniqueCount="444">
  <si>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</si>
  <si>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</si>
  <si>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</si>
  <si>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</si>
  <si>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</si>
  <si>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</si>
  <si>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</si>
  <si>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</si>
  <si>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</si>
  <si>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</si>
  <si>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</si>
  <si>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</si>
  <si>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</si>
  <si>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</si>
  <si>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</si>
  <si>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</si>
  <si>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</si>
  <si>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</si>
  <si>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</si>
  <si>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</si>
  <si>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</si>
  <si>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</si>
  <si>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</si>
  <si>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</si>
  <si>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</si>
  <si>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</si>
  <si>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</si>
  <si>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</si>
  <si>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</si>
  <si>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</si>
  <si>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</si>
  <si>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</si>
  <si>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</si>
  <si>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</si>
  <si>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</si>
  <si>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</si>
  <si>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</si>
  <si>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</si>
  <si>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</si>
  <si>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</si>
  <si>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</si>
  <si>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</si>
  <si>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</si>
  <si>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</si>
  <si>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</si>
  <si>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</si>
  <si>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</si>
  <si>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</si>
  <si>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</si>
  <si>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</si>
  <si>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</si>
  <si>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</si>
  <si>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</si>
  <si>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</si>
  <si>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</si>
  <si>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</si>
  <si>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</si>
  <si>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</si>
  <si>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</si>
  <si>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</si>
  <si>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</si>
  <si>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</si>
  <si>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</si>
  <si>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</si>
  <si>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</si>
  <si>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</si>
  <si>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</si>
  <si>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</si>
  <si>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</si>
  <si>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</si>
  <si>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</si>
  <si>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</si>
  <si>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</si>
  <si>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</si>
  <si>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</si>
  <si>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</si>
  <si>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</si>
  <si>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</si>
  <si>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</si>
  <si>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</si>
  <si>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</si>
  <si>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</si>
  <si>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</si>
  <si>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</si>
  <si>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</si>
  <si>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</si>
  <si>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</si>
  <si>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</si>
  <si>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</si>
  <si>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</si>
  <si>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</si>
  <si>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ks</t>
  </si>
  <si>
    <t>Celkem za</t>
  </si>
  <si>
    <t>SLEPÝ ROZPOČET</t>
  </si>
  <si>
    <t>Slepý rozpočet</t>
  </si>
  <si>
    <t>60621</t>
  </si>
  <si>
    <t>Stavební úpravy ZŠ Věžnice</t>
  </si>
  <si>
    <t>60621 Stavební úpravy ZŠ Věžnice</t>
  </si>
  <si>
    <t>01</t>
  </si>
  <si>
    <t>Věžnice č.p.85</t>
  </si>
  <si>
    <t>01 Věžnice č.p.85</t>
  </si>
  <si>
    <t>00</t>
  </si>
  <si>
    <t>Vedlejší a ostatní náklady</t>
  </si>
  <si>
    <t>Vedlejší náklady</t>
  </si>
  <si>
    <t>01 Vedlejší náklady</t>
  </si>
  <si>
    <t>0101</t>
  </si>
  <si>
    <t xml:space="preserve">Vybudování zařízení staveniště </t>
  </si>
  <si>
    <t>Soubor</t>
  </si>
  <si>
    <t xml:space="preserve"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    </t>
  </si>
  <si>
    <t>0102</t>
  </si>
  <si>
    <t xml:space="preserve">Provoz zařízení staveniště </t>
  </si>
  <si>
    <t xml:space="preserve"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    </t>
  </si>
  <si>
    <t>0103</t>
  </si>
  <si>
    <t xml:space="preserve">Odstranění zařízení staveniště </t>
  </si>
  <si>
    <t xml:space="preserve">Odstranění objektů zařízení staveniště včetně přípojek energií a jejich odvoz. Položka zahrnuje i náklady na úpravu povrchů po odstranění zařízení staveniště a úklid ploch, na kterých bylo zařízení staveniště provozováno.    </t>
  </si>
  <si>
    <t>02</t>
  </si>
  <si>
    <t>Ostatní náklady</t>
  </si>
  <si>
    <t>02 Ostatní náklady</t>
  </si>
  <si>
    <t>0201</t>
  </si>
  <si>
    <t xml:space="preserve">Dokumentace skutečného provedení </t>
  </si>
  <si>
    <t xml:space="preserve">Náklady na vyhotovení dokumentace skutečného provedení stavby a její předání objednateli v požadované formě a požadovaném počtu.    </t>
  </si>
  <si>
    <t>0203</t>
  </si>
  <si>
    <t>Náklady spojené s podmínkami pro publicitu projektu</t>
  </si>
  <si>
    <t>Obec Věžnice</t>
  </si>
  <si>
    <t>Ing.Tomáš Pohanka, Dolní 35, Nové Veselí</t>
  </si>
  <si>
    <t>00 Vedlejší a ostatní náklady</t>
  </si>
  <si>
    <t>Stavební úpravy ve 2.NP-stavební práce</t>
  </si>
  <si>
    <t>3</t>
  </si>
  <si>
    <t>Svislé a kompletní konstrukce</t>
  </si>
  <si>
    <t>3 Svislé a kompletní konstrukce</t>
  </si>
  <si>
    <t>310278841R00</t>
  </si>
  <si>
    <t>Zazdívka otvorů pl.do 1 m2 tvárnicemi, tl.zdí 3Ocm -porobeton</t>
  </si>
  <si>
    <t>m3</t>
  </si>
  <si>
    <t>Včetně pomocného pracovního lešení o výšce podlahy do 1900 mm a pro zatížení do 1,5 kPa.</t>
  </si>
  <si>
    <t>dveře:1*2,1*,3</t>
  </si>
  <si>
    <t>342255024R00</t>
  </si>
  <si>
    <t xml:space="preserve">Příčky z desek porobet.tl. 10 cm </t>
  </si>
  <si>
    <t>m2</t>
  </si>
  <si>
    <t>2.09-10:1,75*2,8-,7*1,97</t>
  </si>
  <si>
    <t>342280060RAB</t>
  </si>
  <si>
    <t>Podhled zavěšený z desek sádrokartonových ocel. nosná kce, deska impregnov.12,5 mm, omítka</t>
  </si>
  <si>
    <t>209:1,8</t>
  </si>
  <si>
    <t>210:1,6</t>
  </si>
  <si>
    <t>342280060VAA</t>
  </si>
  <si>
    <t>Podhled zavěšený z desek akustických ocel. nosná kce, akustický podhled</t>
  </si>
  <si>
    <t>2.11:41</t>
  </si>
  <si>
    <t>61</t>
  </si>
  <si>
    <t>Upravy povrchů vnitřní</t>
  </si>
  <si>
    <t>61 Upravy povrchů vnitřní</t>
  </si>
  <si>
    <t>601016191R00</t>
  </si>
  <si>
    <t xml:space="preserve">Penetrační nátěr stropů </t>
  </si>
  <si>
    <t>2.08:11,1</t>
  </si>
  <si>
    <t>2.12:25,2</t>
  </si>
  <si>
    <t>610991111R00</t>
  </si>
  <si>
    <t xml:space="preserve">Zakrývání výplní vnitřních otvorů </t>
  </si>
  <si>
    <t>1,2*2,1*8</t>
  </si>
  <si>
    <t>611471413R00</t>
  </si>
  <si>
    <t xml:space="preserve">Úprava stropů aktiv. štukem s přísadou, tl. 2-3 mm </t>
  </si>
  <si>
    <t>612409991R00</t>
  </si>
  <si>
    <t xml:space="preserve">Začištění omítek kolem oken,dveří,obkladů  apod. </t>
  </si>
  <si>
    <t>m</t>
  </si>
  <si>
    <t>nové dveře z chodby:1+2,1*2</t>
  </si>
  <si>
    <t>612421637R00</t>
  </si>
  <si>
    <t xml:space="preserve">Omítka vnitřní zdiva, MVC, štuková </t>
  </si>
  <si>
    <t>2.08:(4,2*2+4,09+,25*2)*3,39</t>
  </si>
  <si>
    <t>odp.dveří:-,9*2,02*2-,8*2,02</t>
  </si>
  <si>
    <t>odp.oken:-1,2*2,1</t>
  </si>
  <si>
    <t>přípočet ostění:(1+2,1*2)*,24+(1,2+2,1*2)*,24</t>
  </si>
  <si>
    <t>2.09:(1,05+1,75)*2*2,8</t>
  </si>
  <si>
    <t>odp.dveří:-,8*2,02*2</t>
  </si>
  <si>
    <t>2.10:(,9+1,75)*2*2,8</t>
  </si>
  <si>
    <t>odp.dveří:-,8*2,02</t>
  </si>
  <si>
    <t>2.11:(8,1+5,09)*2*3,39</t>
  </si>
  <si>
    <t>odp.dveří:-,9*2,02*2</t>
  </si>
  <si>
    <t>odp.oken:-1,1*2,1*4</t>
  </si>
  <si>
    <t>přípočet ostění:(1+2,1*2)*,24+(1,2+2,1*2)*,24*4</t>
  </si>
  <si>
    <t>2.12:(6,15+4,09)*2*3,39</t>
  </si>
  <si>
    <t>odp.dveří:-,9*2,02</t>
  </si>
  <si>
    <t>odp.oken:-1,2*2,1*2</t>
  </si>
  <si>
    <t>přípočet ostění:(1,2+2,1*2)*,24*2</t>
  </si>
  <si>
    <t>odp.om.cem:-15,0000</t>
  </si>
  <si>
    <t>612451121R00</t>
  </si>
  <si>
    <t xml:space="preserve">Omítka vnitřní zdiva, cementová (MC), hladká </t>
  </si>
  <si>
    <t>2.09:(1,05+1,75)*2*1,5</t>
  </si>
  <si>
    <t>odp.dveří:-,8*1,5*2</t>
  </si>
  <si>
    <t>2.10:(,9+1,75)*2*1,5</t>
  </si>
  <si>
    <t>odp.dveří:-,8*1,5</t>
  </si>
  <si>
    <t>2.11:</t>
  </si>
  <si>
    <t>za umyvadlem:1,5*1,5</t>
  </si>
  <si>
    <t>612471411RT2</t>
  </si>
  <si>
    <t>Úprava vnitřních stěn aktivovaným štukem s použitím suché maltové směsi</t>
  </si>
  <si>
    <t>2.08-sociálka z chodby:1,1*3,39</t>
  </si>
  <si>
    <t>612473186R00</t>
  </si>
  <si>
    <t xml:space="preserve">Příplatek za zabudované rohovníky </t>
  </si>
  <si>
    <t>okna:(1,2+2,1*2)*8</t>
  </si>
  <si>
    <t>dveře:1+2,1*2</t>
  </si>
  <si>
    <t>pilíř:3,39*2</t>
  </si>
  <si>
    <t>roh:3,39*2</t>
  </si>
  <si>
    <t>61R01</t>
  </si>
  <si>
    <t xml:space="preserve">D+M okenní lišty-vnitřní </t>
  </si>
  <si>
    <t>64</t>
  </si>
  <si>
    <t>Výplně otvorů</t>
  </si>
  <si>
    <t>64 Výplně otvorů</t>
  </si>
  <si>
    <t>642942111RT3</t>
  </si>
  <si>
    <t>Osazení zárubní dveřních ocelových, pl. do 2,5 m2 včetně dodávky zárubně  70 x 197 x 11 cm</t>
  </si>
  <si>
    <t>kus</t>
  </si>
  <si>
    <t>642942111RT4</t>
  </si>
  <si>
    <t>Osazení zárubní dveřních ocelových, pl. do 2,5 m2 včetně dodávky zárubně  80 x 197 x 11 cm</t>
  </si>
  <si>
    <t>642200011RAB</t>
  </si>
  <si>
    <t>Vybour. otvoru dveře 1kř, překlad, zárubeň, práh zeď tloušťky 30 cm</t>
  </si>
  <si>
    <t>94</t>
  </si>
  <si>
    <t>Lešení a stavební výtahy</t>
  </si>
  <si>
    <t>94 Lešení a stavební výtahy</t>
  </si>
  <si>
    <t>941955002R00</t>
  </si>
  <si>
    <t xml:space="preserve">Lešení lehké pomocné, výška podlahy do 1,9 m </t>
  </si>
  <si>
    <t>95</t>
  </si>
  <si>
    <t>Dokončovací kce na pozem.stav.</t>
  </si>
  <si>
    <t>95 Dokončovací kce na pozem.stav.</t>
  </si>
  <si>
    <t>952901111R00</t>
  </si>
  <si>
    <t xml:space="preserve">Vyčištění budov o výšce podlaží do 4 m </t>
  </si>
  <si>
    <t>vnější rozměry:10,68*11,2</t>
  </si>
  <si>
    <t>96</t>
  </si>
  <si>
    <t>Bourání konstrukcí</t>
  </si>
  <si>
    <t>96 Bourání konstrukcí</t>
  </si>
  <si>
    <t>962031133R00</t>
  </si>
  <si>
    <t xml:space="preserve">Bourání příček cihelných tl. 15 cm </t>
  </si>
  <si>
    <t>2.08:1,45*3,49-,9*2,02</t>
  </si>
  <si>
    <t>2.11:5,09*3,49-,9*2,02</t>
  </si>
  <si>
    <t>965042131RT2</t>
  </si>
  <si>
    <t>Bourání mazanin betonových  tl. 10 cm, pl. 4 m2 ručně tl. mazaniny 8 - 10 cm</t>
  </si>
  <si>
    <t>(3,5+3)*,08</t>
  </si>
  <si>
    <t>965081713RT1</t>
  </si>
  <si>
    <t>Bourání dlaždic keramických tl. 1 cm, nad 1 m2 ručně, dlaždice keramické</t>
  </si>
  <si>
    <t>3,5+3</t>
  </si>
  <si>
    <t>965082923R00</t>
  </si>
  <si>
    <t xml:space="preserve">Odstranění násypu tl. do 10 cm, plocha nad 2 m2 </t>
  </si>
  <si>
    <t>Začátek provozního součtu</t>
  </si>
  <si>
    <t>Konec provozního součtu</t>
  </si>
  <si>
    <t>77,3*,05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</si>
  <si>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</si>
  <si>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</si>
  <si>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</si>
  <si>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</si>
  <si>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Včetně pomocného lešení o výšce podlahy do 1900 mm a pro zatížení do 1,5 kPa  (150 kg/m2).</t>
  </si>
  <si>
    <t>,9*2,02*5+,8*2,02</t>
  </si>
  <si>
    <t>97</t>
  </si>
  <si>
    <t>Prorážení otvorů</t>
  </si>
  <si>
    <t>97 Prorážení otvorů</t>
  </si>
  <si>
    <t>978013191R00</t>
  </si>
  <si>
    <t xml:space="preserve">Otlučení omítek vnitřních stěn v rozsahu do 100 % </t>
  </si>
  <si>
    <t>přípočet ostění:(1+2,1*2)*,24+(1,2+2,1*2)*,24*2</t>
  </si>
  <si>
    <t>odp.cem.om.:-16</t>
  </si>
  <si>
    <t>978021191R00</t>
  </si>
  <si>
    <t xml:space="preserve">Otlučení cementových omítek vnitřních stěn do 100% </t>
  </si>
  <si>
    <t>koupelna:10</t>
  </si>
  <si>
    <t>2,12:6</t>
  </si>
  <si>
    <t>978059531R00</t>
  </si>
  <si>
    <t xml:space="preserve">Odsekání vnitřních obkladů stěn nad 2 m2 </t>
  </si>
  <si>
    <t>99</t>
  </si>
  <si>
    <t>Přesun hmot</t>
  </si>
  <si>
    <t>99 Přesun hmot</t>
  </si>
  <si>
    <t>998011002R00</t>
  </si>
  <si>
    <t xml:space="preserve">Přesun hmot pro budovy zděné výšky do 12 m </t>
  </si>
  <si>
    <t>t</t>
  </si>
  <si>
    <t>990</t>
  </si>
  <si>
    <t>Ostatní práce</t>
  </si>
  <si>
    <t>990 Ostatní práce</t>
  </si>
  <si>
    <t>R01</t>
  </si>
  <si>
    <t>Zednické výpomoci a koordinace  pro řemesla -začištění u rýh, prostupů a pod.</t>
  </si>
  <si>
    <t>soub</t>
  </si>
  <si>
    <t>R02</t>
  </si>
  <si>
    <t xml:space="preserve">Sondy do stropu a případná opatření </t>
  </si>
  <si>
    <t>R03</t>
  </si>
  <si>
    <t>Zakrývání, demontáže a vyklizení zařízení a vybavení+zpětná instalace dle požadavku</t>
  </si>
  <si>
    <t>711</t>
  </si>
  <si>
    <t>Izolace proti vodě</t>
  </si>
  <si>
    <t>711 Izolace proti vodě</t>
  </si>
  <si>
    <t>711210020RA0</t>
  </si>
  <si>
    <t>Stěrka hydroizolační těsnící hmotou +koutové pásy</t>
  </si>
  <si>
    <t>1,8+1,6</t>
  </si>
  <si>
    <t>svisle:</t>
  </si>
  <si>
    <t>2.09:(1,05+1,75)*2*,3</t>
  </si>
  <si>
    <t>odp.dveří:-,8*,3*2</t>
  </si>
  <si>
    <t>2.10:(,9+1,75)*2*,3</t>
  </si>
  <si>
    <t>odp.dveří:-,8*,3</t>
  </si>
  <si>
    <t>713</t>
  </si>
  <si>
    <t>Izolace tepelné</t>
  </si>
  <si>
    <t>713 Izolace tepelné</t>
  </si>
  <si>
    <t>713121111RT1</t>
  </si>
  <si>
    <t>Izolace tepelná podlah na sucho, jednovrstvá materiál ve specifikaci</t>
  </si>
  <si>
    <t>713191100RT9</t>
  </si>
  <si>
    <t>Položení izolační fólie včetně dodávky fólie PE</t>
  </si>
  <si>
    <t>28375769.V</t>
  </si>
  <si>
    <t>Deska polystyrén elastifikovaný</t>
  </si>
  <si>
    <t>39,7*,04*1,02</t>
  </si>
  <si>
    <t>2.11:41*,05*1,02</t>
  </si>
  <si>
    <t>998713202R00</t>
  </si>
  <si>
    <t xml:space="preserve">Přesun hmot pro izolace tepelné, výšky do 12 m </t>
  </si>
  <si>
    <t>725</t>
  </si>
  <si>
    <t>Zařizovací předměty</t>
  </si>
  <si>
    <t>725 Zařizovací předměty</t>
  </si>
  <si>
    <t>725110811R00</t>
  </si>
  <si>
    <t xml:space="preserve">Demontáž klozetů splachovacích </t>
  </si>
  <si>
    <t>soubor</t>
  </si>
  <si>
    <t>725210821R00</t>
  </si>
  <si>
    <t xml:space="preserve">Demontáž umyvadel bez výtokových armatur </t>
  </si>
  <si>
    <t>725220841R00</t>
  </si>
  <si>
    <t xml:space="preserve">Demontáž ocelové vany </t>
  </si>
  <si>
    <t>725810811R00</t>
  </si>
  <si>
    <t xml:space="preserve">Demontáž ventilu výtokového nástěnného </t>
  </si>
  <si>
    <t>725820801R00</t>
  </si>
  <si>
    <t xml:space="preserve">Demontáž baterie nástěnné do G 3/4 </t>
  </si>
  <si>
    <t>998725202R00</t>
  </si>
  <si>
    <t xml:space="preserve">Přesun hmot pro zařizovací předměty, výšky do 12 m </t>
  </si>
  <si>
    <t>762</t>
  </si>
  <si>
    <t>Konstrukce tesařské</t>
  </si>
  <si>
    <t>762 Konstrukce tesařské</t>
  </si>
  <si>
    <t>762512125R00</t>
  </si>
  <si>
    <t xml:space="preserve">Položení desek Cetris ve dvou vrstvách </t>
  </si>
  <si>
    <t>762522811R00</t>
  </si>
  <si>
    <t xml:space="preserve">Demontáž podlah s polštáři z prken tl. do 32 mm </t>
  </si>
  <si>
    <t>odp.dlažeb:</t>
  </si>
  <si>
    <t>-3</t>
  </si>
  <si>
    <t>595907480V</t>
  </si>
  <si>
    <t>Deska cementotřísková Cetris PD tl. 15 mm</t>
  </si>
  <si>
    <t>dvě vrstvy:80,7*2*1,08</t>
  </si>
  <si>
    <t>998762202R00</t>
  </si>
  <si>
    <t xml:space="preserve">Přesun hmot pro tesařské konstrukce, výšky do 12 m </t>
  </si>
  <si>
    <t>766</t>
  </si>
  <si>
    <t>Konstrukce truhlářské</t>
  </si>
  <si>
    <t>766 Konstrukce truhlářské</t>
  </si>
  <si>
    <t>766661112R00</t>
  </si>
  <si>
    <t xml:space="preserve">Montáž dveří do zárubně,otevíravých 1kř.do 0,8 m </t>
  </si>
  <si>
    <t>766670021R00</t>
  </si>
  <si>
    <t xml:space="preserve">Montáž kliky a štítku </t>
  </si>
  <si>
    <t>54914620</t>
  </si>
  <si>
    <t>Dveřní kování  klíč Cr</t>
  </si>
  <si>
    <t>61164922</t>
  </si>
  <si>
    <t>Dveře vnitř. lamino plné 1kř.  70x197</t>
  </si>
  <si>
    <t>61164923</t>
  </si>
  <si>
    <t>Dveře vnitř. lamino plné 1kř. 80x197</t>
  </si>
  <si>
    <t>998766202R00</t>
  </si>
  <si>
    <t xml:space="preserve">Přesun hmot pro truhlářské konstr., výšky do 12 m </t>
  </si>
  <si>
    <t>771</t>
  </si>
  <si>
    <t>Podlahy z dlaždic a obklady</t>
  </si>
  <si>
    <t>771 Podlahy z dlaždic a obklady</t>
  </si>
  <si>
    <t>771575107R00</t>
  </si>
  <si>
    <t xml:space="preserve">Montáž podlah keram.,režné hladké, tmel </t>
  </si>
  <si>
    <t>771578011R00</t>
  </si>
  <si>
    <t xml:space="preserve">Spára podlaha - stěna, silikonem </t>
  </si>
  <si>
    <t>vč. dodávky a montáže silikonu.</t>
  </si>
  <si>
    <t>2.09:(1,05+1,75)*2</t>
  </si>
  <si>
    <t>odp.dveří:-,8*2</t>
  </si>
  <si>
    <t>2.10:(,9+1,75)*2</t>
  </si>
  <si>
    <t>odp.dveří:-,8</t>
  </si>
  <si>
    <t>u zárubní:1,5*2*3</t>
  </si>
  <si>
    <t>771579793R00</t>
  </si>
  <si>
    <t xml:space="preserve">Příplatek za spárovací hmotu - plošně </t>
  </si>
  <si>
    <t>771R01</t>
  </si>
  <si>
    <t>Dlažba keramická (dle výběru investora bude upravena cena)</t>
  </si>
  <si>
    <t>3,4*1,12</t>
  </si>
  <si>
    <t>998771202R00</t>
  </si>
  <si>
    <t xml:space="preserve">Přesun hmot pro podlahy z dlaždic, výšky do 12 m </t>
  </si>
  <si>
    <t>776</t>
  </si>
  <si>
    <t>Podlahy povlakové</t>
  </si>
  <si>
    <t>776 Podlahy povlakové</t>
  </si>
  <si>
    <t>776511810RT1</t>
  </si>
  <si>
    <t>Odstranění PVC a koberců lepených bez podložky z ploch nad 20 m2</t>
  </si>
  <si>
    <t>776520010RAG</t>
  </si>
  <si>
    <t>Podlaha povlaková z PVC pásů, soklík podlahovina vhodná do tříd</t>
  </si>
  <si>
    <t>998776202R00</t>
  </si>
  <si>
    <t xml:space="preserve">Přesun hmot pro podlahy povlakové, výšky do 12 m </t>
  </si>
  <si>
    <t>777</t>
  </si>
  <si>
    <t>Podlahy ze syntetických hmot</t>
  </si>
  <si>
    <t>777 Podlahy ze syntetických hmot</t>
  </si>
  <si>
    <t>777557203V00</t>
  </si>
  <si>
    <t xml:space="preserve">Podlaha vyrovnání </t>
  </si>
  <si>
    <t>998777202R00</t>
  </si>
  <si>
    <t xml:space="preserve">Přesun hmot pro podlahy syntetické, výšky do 12 m </t>
  </si>
  <si>
    <t>781</t>
  </si>
  <si>
    <t>Obklady keramické</t>
  </si>
  <si>
    <t>781 Obklady keramické</t>
  </si>
  <si>
    <t>781101111R00</t>
  </si>
  <si>
    <t xml:space="preserve">Vyrovnání podkladu pod obklady </t>
  </si>
  <si>
    <t>781415015R00</t>
  </si>
  <si>
    <t xml:space="preserve">Montáž obkladů stěn, porovin.,tmel, 20x20,30x15 cm </t>
  </si>
  <si>
    <t>781494511V00</t>
  </si>
  <si>
    <t>Plastový profil flex lep ukončovací nebo seříznutí</t>
  </si>
  <si>
    <t>781R01</t>
  </si>
  <si>
    <t>Dodávka: keramický obklad  (dle výběru investora-bude upřesněna cena v průběhu stavby)</t>
  </si>
  <si>
    <t>15*1,1</t>
  </si>
  <si>
    <t>998781202R00</t>
  </si>
  <si>
    <t xml:space="preserve">Přesun hmot pro obklady keramické, výšky do 12 m </t>
  </si>
  <si>
    <t>783</t>
  </si>
  <si>
    <t>Nátěry</t>
  </si>
  <si>
    <t>783 Nátěry</t>
  </si>
  <si>
    <t>783812100R00</t>
  </si>
  <si>
    <t xml:space="preserve">Nátěr omyvatelný omítek stěn 2x + 1x email </t>
  </si>
  <si>
    <t>2.08:(4,2*2+4,09+,25*2)*1,5</t>
  </si>
  <si>
    <t>odp.dveří:-,9*1,5*2-,8*1,5</t>
  </si>
  <si>
    <t>2.11:(8,1+5,09)*2*1,5</t>
  </si>
  <si>
    <t>odp.dveří:-,9*1,5*2</t>
  </si>
  <si>
    <t xml:space="preserve">Nátěr ocel.zárubní </t>
  </si>
  <si>
    <t>784</t>
  </si>
  <si>
    <t>Malby</t>
  </si>
  <si>
    <t>784 Malby</t>
  </si>
  <si>
    <t>784115722R00</t>
  </si>
  <si>
    <t xml:space="preserve">Malba sádrokarton, barva, bez penetrace, 2x </t>
  </si>
  <si>
    <t>784161401R00</t>
  </si>
  <si>
    <t xml:space="preserve">Penetrace podkladu nátěrem 1 x </t>
  </si>
  <si>
    <t>294,0690+3,4</t>
  </si>
  <si>
    <t>784165512R00</t>
  </si>
  <si>
    <t xml:space="preserve">Malba tekutá , bílá, bez penetrace, 2 x </t>
  </si>
  <si>
    <t>stropy:</t>
  </si>
  <si>
    <t>stěny:</t>
  </si>
  <si>
    <t>odp.obkladů:-(15,0000-4*2)</t>
  </si>
  <si>
    <t>2.11 a sociálka z chodby:(6,1+2,05)*3,39</t>
  </si>
  <si>
    <t>784402801R00</t>
  </si>
  <si>
    <t xml:space="preserve">Odstranění malby oškrábáním v místnosti H do 3,8 m </t>
  </si>
  <si>
    <t>789</t>
  </si>
  <si>
    <t>Požární vybavení</t>
  </si>
  <si>
    <t>789 Požární vybavení</t>
  </si>
  <si>
    <t xml:space="preserve">PHP práškové s has.schopností 21A-D+M </t>
  </si>
  <si>
    <t>D96</t>
  </si>
  <si>
    <t>Přesuny suti a vybouraných hmot</t>
  </si>
  <si>
    <t>D96 Přesuny suti a vybouraných hmot</t>
  </si>
  <si>
    <t>979019100U00</t>
  </si>
  <si>
    <t xml:space="preserve">Svislá doprava suti za 1.podlaží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</si>
  <si>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</si>
  <si>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</si>
  <si>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</si>
  <si>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</si>
  <si>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</si>
  <si>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</si>
  <si>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</si>
  <si>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</si>
  <si>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979999997R00</t>
  </si>
  <si>
    <t xml:space="preserve">Poplatek za skládku suti </t>
  </si>
  <si>
    <t>Rozpočet nezahrnuje specializovaná řemesla-elektro, ZTI, ÚT, VZT.</t>
  </si>
  <si>
    <t>01 Stavební úpravy ve 2.NP-stavební práce</t>
  </si>
  <si>
    <t>Slepý rozpočet stavby</t>
  </si>
  <si>
    <t>Věžnice 9</t>
  </si>
  <si>
    <t>58252</t>
  </si>
  <si>
    <t>00268461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</si>
</sst>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49" fontId="5" fillId="33" borderId="27" xfId="0" applyNumberFormat="1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centerContinuous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8" fillId="33" borderId="32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3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4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centerContinuous" vertical="center"/>
    </xf>
    <xf numFmtId="0" fontId="7" fillId="0" borderId="37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38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49" fontId="8" fillId="0" borderId="54" xfId="46" applyNumberFormat="1" applyFont="1" applyBorder="1">
      <alignment/>
      <protection/>
    </xf>
    <xf numFmtId="49" fontId="2" fillId="0" borderId="54" xfId="46" applyNumberFormat="1" applyFont="1" applyBorder="1">
      <alignment/>
      <protection/>
    </xf>
    <xf numFmtId="49" fontId="2" fillId="0" borderId="54" xfId="46" applyNumberFormat="1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49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49" fontId="8" fillId="0" borderId="57" xfId="46" applyNumberFormat="1" applyFont="1" applyBorder="1">
      <alignment/>
      <protection/>
    </xf>
    <xf numFmtId="49" fontId="2" fillId="0" borderId="57" xfId="46" applyNumberFormat="1" applyFont="1" applyBorder="1">
      <alignment/>
      <protection/>
    </xf>
    <xf numFmtId="49" fontId="2" fillId="0" borderId="57" xfId="46" applyNumberFormat="1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9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5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2" fillId="0" borderId="54" xfId="46" applyFont="1" applyBorder="1">
      <alignment/>
      <protection/>
    </xf>
    <xf numFmtId="0" fontId="4" fillId="0" borderId="55" xfId="46" applyFont="1" applyBorder="1" applyAlignment="1">
      <alignment horizontal="right"/>
      <protection/>
    </xf>
    <xf numFmtId="49" fontId="2" fillId="0" borderId="54" xfId="46" applyNumberFormat="1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2" fillId="0" borderId="57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 wrapText="1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2" fillId="0" borderId="15" xfId="46" applyNumberFormat="1" applyFont="1" applyFill="1" applyBorder="1">
      <alignment/>
      <protection/>
    </xf>
    <xf numFmtId="0" fontId="2" fillId="0" borderId="22" xfId="46" applyNumberFormat="1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2" fillId="0" borderId="22" xfId="46" applyFont="1" applyFill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168" fontId="9" fillId="0" borderId="23" xfId="46" applyNumberFormat="1" applyFont="1" applyBorder="1">
      <alignment/>
      <protection/>
    </xf>
    <xf numFmtId="4" fontId="9" fillId="0" borderId="22" xfId="46" applyNumberFormat="1" applyFont="1" applyBorder="1">
      <alignment/>
      <protection/>
    </xf>
    <xf numFmtId="0" fontId="4" fillId="0" borderId="24" xfId="46" applyFont="1" applyBorder="1" applyAlignment="1">
      <alignment horizontal="center"/>
      <protection/>
    </xf>
    <xf numFmtId="49" fontId="4" fillId="0" borderId="24" xfId="46" applyNumberFormat="1" applyFont="1" applyBorder="1" applyAlignment="1">
      <alignment horizontal="left"/>
      <protection/>
    </xf>
    <xf numFmtId="4" fontId="2" fillId="0" borderId="14" xfId="46" applyNumberFormat="1" applyFont="1" applyBorder="1">
      <alignment/>
      <protection/>
    </xf>
    <xf numFmtId="0" fontId="16" fillId="0" borderId="0" xfId="46" applyFont="1" applyAlignment="1">
      <alignment wrapText="1"/>
      <protection/>
    </xf>
    <xf numFmtId="49" fontId="4" fillId="0" borderId="24" xfId="46" applyNumberFormat="1" applyFont="1" applyBorder="1" applyAlignment="1">
      <alignment horizontal="right"/>
      <protection/>
    </xf>
    <xf numFmtId="4" fontId="17" fillId="36" borderId="63" xfId="46" applyNumberFormat="1" applyFont="1" applyFill="1" applyBorder="1" applyAlignment="1">
      <alignment horizontal="right" wrapText="1"/>
      <protection/>
    </xf>
    <xf numFmtId="0" fontId="17" fillId="36" borderId="13" xfId="46" applyFont="1" applyFill="1" applyBorder="1" applyAlignment="1">
      <alignment horizontal="left" wrapText="1"/>
      <protection/>
    </xf>
    <xf numFmtId="0" fontId="17" fillId="0" borderId="14" xfId="0" applyFont="1" applyBorder="1" applyAlignment="1">
      <alignment horizontal="right"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9" fillId="33" borderId="21" xfId="46" applyNumberFormat="1" applyFont="1" applyFill="1" applyBorder="1" applyAlignment="1">
      <alignment horizontal="left"/>
      <protection/>
    </xf>
    <xf numFmtId="0" fontId="19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0" fontId="2" fillId="33" borderId="11" xfId="46" applyFont="1" applyFill="1" applyBorder="1">
      <alignment/>
      <protection/>
    </xf>
    <xf numFmtId="4" fontId="8" fillId="33" borderId="12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20" fillId="0" borderId="0" xfId="46" applyFont="1" applyAlignment="1">
      <alignment/>
      <protection/>
    </xf>
    <xf numFmtId="0" fontId="21" fillId="0" borderId="0" xfId="46" applyFont="1" applyBorder="1">
      <alignment/>
      <protection/>
    </xf>
    <xf numFmtId="3" fontId="21" fillId="0" borderId="0" xfId="46" applyNumberFormat="1" applyFont="1" applyBorder="1" applyAlignment="1">
      <alignment horizontal="right"/>
      <protection/>
    </xf>
    <xf numFmtId="4" fontId="21" fillId="0" borderId="0" xfId="46" applyNumberFormat="1" applyFont="1" applyBorder="1">
      <alignment/>
      <protection/>
    </xf>
    <xf numFmtId="0" fontId="20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3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4" xfId="0" applyNumberFormat="1" applyFont="1" applyBorder="1" applyAlignment="1">
      <alignment/>
    </xf>
    <xf numFmtId="4" fontId="14" fillId="36" borderId="63" xfId="46" applyNumberFormat="1" applyFont="1" applyFill="1" applyBorder="1" applyAlignment="1">
      <alignment horizontal="right" wrapText="1"/>
      <protection/>
    </xf>
    <xf numFmtId="1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3" fontId="7" fillId="37" borderId="20" xfId="0" applyNumberFormat="1" applyFont="1" applyFill="1" applyBorder="1" applyAlignment="1">
      <alignment horizontal="right" vertical="center"/>
    </xf>
    <xf numFmtId="3" fontId="7" fillId="37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4" xfId="0" applyNumberFormat="1" applyFont="1" applyBorder="1" applyAlignment="1">
      <alignment horizontal="right" indent="2"/>
    </xf>
    <xf numFmtId="167" fontId="7" fillId="33" borderId="66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Border="1" applyAlignment="1">
      <alignment horizontal="center"/>
      <protection/>
    </xf>
    <xf numFmtId="0" fontId="2" fillId="0" borderId="71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2" xfId="46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4" fillId="36" borderId="13" xfId="46" applyNumberFormat="1" applyFont="1" applyFill="1" applyBorder="1" applyAlignment="1">
      <alignment horizontal="left" wrapText="1" indent="1"/>
      <protection/>
    </xf>
    <xf numFmtId="0" fontId="15" fillId="0" borderId="0" xfId="0" applyNumberFormat="1" applyFont="1" applyAlignment="1">
      <alignment/>
    </xf>
    <xf numFmtId="0" fontId="15" fillId="0" borderId="14" xfId="0" applyNumberFormat="1" applyFont="1" applyBorder="1" applyAlignment="1">
      <alignment/>
    </xf>
    <xf numFmtId="0" fontId="10" fillId="0" borderId="0" xfId="46" applyFont="1" applyAlignment="1">
      <alignment horizontal="center"/>
      <protection/>
    </xf>
    <xf numFmtId="49" fontId="2" fillId="0" borderId="69" xfId="46" applyNumberFormat="1" applyFont="1" applyBorder="1" applyAlignment="1">
      <alignment horizontal="center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2" xfId="46" applyFont="1" applyBorder="1" applyAlignment="1">
      <alignment horizontal="center" shrinkToFit="1"/>
      <protection/>
    </xf>
    <xf numFmtId="49" fontId="17" fillId="36" borderId="73" xfId="46" applyNumberFormat="1" applyFont="1" applyFill="1" applyBorder="1" applyAlignment="1">
      <alignment horizontal="left" wrapText="1"/>
      <protection/>
    </xf>
    <xf numFmtId="49" fontId="18" fillId="0" borderId="74" xfId="0" applyNumberFormat="1" applyFont="1" applyBorder="1" applyAlignment="1">
      <alignment horizontal="left" wrapText="1"/>
    </xf>
    <xf numFmtId="49" fontId="14" fillId="36" borderId="73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83"/>
  <sheetViews>
    <sheetView showGridLines="0" tabSelected="1" zoomScaleSheetLayoutView="75" zoomScalePageLayoutView="0" workbookViewId="0" topLeftCell="B1">
      <selection activeCell="D19" sqref="D19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440</v>
      </c>
      <c r="E2" s="5"/>
      <c r="F2" s="4"/>
      <c r="G2" s="6"/>
      <c r="H2" s="7" t="s">
        <v>0</v>
      </c>
      <c r="I2" s="8">
        <f ca="1">TODAY()</f>
        <v>43405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95</v>
      </c>
      <c r="E5" s="13" t="s">
        <v>96</v>
      </c>
      <c r="F5" s="14"/>
      <c r="G5" s="15"/>
      <c r="H5" s="14"/>
      <c r="I5" s="15"/>
      <c r="O5" s="8"/>
    </row>
    <row r="7" spans="3:11" ht="12.75">
      <c r="C7" s="16" t="s">
        <v>3</v>
      </c>
      <c r="D7" s="17" t="s">
        <v>123</v>
      </c>
      <c r="H7" s="18" t="s">
        <v>4</v>
      </c>
      <c r="I7" s="2" t="s">
        <v>443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 t="s">
        <v>442</v>
      </c>
      <c r="D9" s="17" t="s">
        <v>441</v>
      </c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/>
      <c r="E19" s="31"/>
      <c r="F19" s="32"/>
      <c r="G19" s="33"/>
      <c r="H19" s="33"/>
      <c r="I19" s="296">
        <f>ROUND(G31,0)</f>
        <v>0</v>
      </c>
      <c r="J19" s="297"/>
      <c r="K19" s="34"/>
    </row>
    <row r="20" spans="2:11" ht="12.75">
      <c r="B20" s="28" t="s">
        <v>13</v>
      </c>
      <c r="C20" s="29"/>
      <c r="D20" s="30"/>
      <c r="E20" s="31"/>
      <c r="F20" s="35"/>
      <c r="G20" s="36"/>
      <c r="H20" s="36"/>
      <c r="I20" s="298">
        <f>ROUND(I19*D20/100,0)</f>
        <v>0</v>
      </c>
      <c r="J20" s="299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8">
        <f>ROUND(H31,0)</f>
        <v>0</v>
      </c>
      <c r="J21" s="299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0">
        <f>ROUND(I21*D21/100,0)</f>
        <v>0</v>
      </c>
      <c r="J22" s="301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302">
        <f>SUM(I19:I22)</f>
        <v>0</v>
      </c>
      <c r="J23" s="303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98</v>
      </c>
      <c r="C30" s="53" t="s">
        <v>99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7.25" customHeight="1">
      <c r="B31" s="67" t="s">
        <v>19</v>
      </c>
      <c r="C31" s="68"/>
      <c r="D31" s="69"/>
      <c r="E31" s="70"/>
      <c r="F31" s="71">
        <f>SUM(F30:F30)</f>
        <v>0</v>
      </c>
      <c r="G31" s="71">
        <f>SUM(G30:G30)</f>
        <v>0</v>
      </c>
      <c r="H31" s="71">
        <f>SUM(H30:H30)</f>
        <v>0</v>
      </c>
      <c r="I31" s="71">
        <f>SUM(I30:I30)</f>
        <v>0</v>
      </c>
      <c r="J31" s="72">
        <f>IF(CelkemObjekty=0,"",F31/CelkemObjekty*100)</f>
      </c>
    </row>
    <row r="32" spans="2:11" ht="12.75">
      <c r="B32" s="73"/>
      <c r="C32" s="73"/>
      <c r="D32" s="73"/>
      <c r="E32" s="73"/>
      <c r="F32" s="73"/>
      <c r="G32" s="73"/>
      <c r="H32" s="73"/>
      <c r="I32" s="73"/>
      <c r="J32" s="73"/>
      <c r="K32" s="73"/>
    </row>
    <row r="33" spans="2:11" ht="9.75" customHeight="1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18">
      <c r="B35" s="13" t="s">
        <v>20</v>
      </c>
      <c r="C35" s="45"/>
      <c r="D35" s="45"/>
      <c r="E35" s="45"/>
      <c r="F35" s="45"/>
      <c r="G35" s="45"/>
      <c r="H35" s="45"/>
      <c r="I35" s="45"/>
      <c r="J35" s="45"/>
      <c r="K35" s="73"/>
    </row>
    <row r="36" ht="12.75">
      <c r="K36" s="73"/>
    </row>
    <row r="37" spans="2:10" ht="25.5">
      <c r="B37" s="74" t="s">
        <v>21</v>
      </c>
      <c r="C37" s="75" t="s">
        <v>22</v>
      </c>
      <c r="D37" s="48"/>
      <c r="E37" s="49"/>
      <c r="F37" s="50" t="s">
        <v>17</v>
      </c>
      <c r="G37" s="51" t="str">
        <f>CONCATENATE("Základ DPH ",SazbaDPH1," %")</f>
        <v>Základ DPH  %</v>
      </c>
      <c r="H37" s="50" t="str">
        <f>CONCATENATE("Základ DPH ",SazbaDPH2," %")</f>
        <v>Základ DPH 21 %</v>
      </c>
      <c r="I37" s="51" t="s">
        <v>18</v>
      </c>
      <c r="J37" s="50" t="s">
        <v>12</v>
      </c>
    </row>
    <row r="38" spans="2:10" ht="12.75">
      <c r="B38" s="76" t="s">
        <v>98</v>
      </c>
      <c r="C38" s="77" t="s">
        <v>125</v>
      </c>
      <c r="D38" s="54"/>
      <c r="E38" s="55"/>
      <c r="F38" s="56">
        <f>G38+H38+I38</f>
        <v>0</v>
      </c>
      <c r="G38" s="57">
        <v>0</v>
      </c>
      <c r="H38" s="58">
        <v>0</v>
      </c>
      <c r="I38" s="65">
        <f>(G38*SazbaDPH1)/100+(H38*SazbaDPH2)/100</f>
        <v>0</v>
      </c>
      <c r="J38" s="59">
        <f>IF(CelkemObjekty=0,"",F38/CelkemObjekty*100)</f>
      </c>
    </row>
    <row r="39" spans="2:10" ht="12.75">
      <c r="B39" s="78" t="s">
        <v>98</v>
      </c>
      <c r="C39" s="79" t="s">
        <v>439</v>
      </c>
      <c r="D39" s="62"/>
      <c r="E39" s="63"/>
      <c r="F39" s="64">
        <f>G39+H39+I39</f>
        <v>0</v>
      </c>
      <c r="G39" s="65">
        <v>0</v>
      </c>
      <c r="H39" s="66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67" t="s">
        <v>19</v>
      </c>
      <c r="C40" s="68"/>
      <c r="D40" s="69"/>
      <c r="E40" s="70"/>
      <c r="F40" s="71">
        <f>SUM(F38:F39)</f>
        <v>0</v>
      </c>
      <c r="G40" s="80">
        <f>SUM(G38:G39)</f>
        <v>0</v>
      </c>
      <c r="H40" s="71">
        <f>SUM(H38:H39)</f>
        <v>0</v>
      </c>
      <c r="I40" s="80">
        <f>SUM(I38:I39)</f>
        <v>0</v>
      </c>
      <c r="J40" s="72">
        <f>IF(CelkemObjekty=0,"",F40/CelkemObjekty*100)</f>
      </c>
    </row>
    <row r="41" ht="9" customHeight="1"/>
    <row r="42" ht="6" customHeight="1"/>
    <row r="43" ht="3" customHeight="1"/>
    <row r="44" ht="6.75" customHeight="1"/>
    <row r="45" spans="2:10" ht="20.25" customHeight="1">
      <c r="B45" s="13" t="s">
        <v>23</v>
      </c>
      <c r="C45" s="45"/>
      <c r="D45" s="45"/>
      <c r="E45" s="45"/>
      <c r="F45" s="45"/>
      <c r="G45" s="45"/>
      <c r="H45" s="45"/>
      <c r="I45" s="45"/>
      <c r="J45" s="45"/>
    </row>
    <row r="46" ht="9" customHeight="1"/>
    <row r="47" spans="2:10" ht="12.75">
      <c r="B47" s="47" t="s">
        <v>24</v>
      </c>
      <c r="C47" s="48"/>
      <c r="D47" s="48"/>
      <c r="E47" s="50" t="s">
        <v>12</v>
      </c>
      <c r="F47" s="50" t="s">
        <v>25</v>
      </c>
      <c r="G47" s="51" t="s">
        <v>26</v>
      </c>
      <c r="H47" s="50" t="s">
        <v>27</v>
      </c>
      <c r="I47" s="51" t="s">
        <v>28</v>
      </c>
      <c r="J47" s="81" t="s">
        <v>29</v>
      </c>
    </row>
    <row r="48" spans="2:10" ht="12.75">
      <c r="B48" s="52" t="s">
        <v>98</v>
      </c>
      <c r="C48" s="53" t="s">
        <v>103</v>
      </c>
      <c r="D48" s="54"/>
      <c r="E48" s="82">
        <f aca="true" t="shared" si="0" ref="E48:E72">IF(SUM(SoucetDilu)=0,"",SUM(F48:J48)/SUM(SoucetDilu)*100)</f>
      </c>
      <c r="F48" s="58">
        <v>0</v>
      </c>
      <c r="G48" s="57">
        <v>0</v>
      </c>
      <c r="H48" s="58">
        <v>0</v>
      </c>
      <c r="I48" s="57">
        <v>0</v>
      </c>
      <c r="J48" s="58">
        <v>0</v>
      </c>
    </row>
    <row r="49" spans="2:10" ht="12.75">
      <c r="B49" s="60" t="s">
        <v>115</v>
      </c>
      <c r="C49" s="61" t="s">
        <v>116</v>
      </c>
      <c r="D49" s="62"/>
      <c r="E49" s="83">
        <f t="shared" si="0"/>
      </c>
      <c r="F49" s="66">
        <v>0</v>
      </c>
      <c r="G49" s="65">
        <v>0</v>
      </c>
      <c r="H49" s="66">
        <v>0</v>
      </c>
      <c r="I49" s="65">
        <v>0</v>
      </c>
      <c r="J49" s="66">
        <v>0</v>
      </c>
    </row>
    <row r="50" spans="2:10" ht="12.75">
      <c r="B50" s="60" t="s">
        <v>127</v>
      </c>
      <c r="C50" s="61" t="s">
        <v>128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146</v>
      </c>
      <c r="C51" s="61" t="s">
        <v>147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200</v>
      </c>
      <c r="C52" s="61" t="s">
        <v>201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274</v>
      </c>
      <c r="C53" s="61" t="s">
        <v>275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285</v>
      </c>
      <c r="C54" s="61" t="s">
        <v>286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298</v>
      </c>
      <c r="C55" s="61" t="s">
        <v>299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314</v>
      </c>
      <c r="C56" s="61" t="s">
        <v>315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328</v>
      </c>
      <c r="C57" s="61" t="s">
        <v>329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343</v>
      </c>
      <c r="C58" s="61" t="s">
        <v>344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363</v>
      </c>
      <c r="C59" s="61" t="s">
        <v>364</v>
      </c>
      <c r="D59" s="62"/>
      <c r="E59" s="83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372</v>
      </c>
      <c r="C60" s="61" t="s">
        <v>373</v>
      </c>
      <c r="D60" s="62"/>
      <c r="E60" s="83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379</v>
      </c>
      <c r="C61" s="61" t="s">
        <v>380</v>
      </c>
      <c r="D61" s="62"/>
      <c r="E61" s="83">
        <f t="shared" si="0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393</v>
      </c>
      <c r="C62" s="61" t="s">
        <v>394</v>
      </c>
      <c r="D62" s="62"/>
      <c r="E62" s="83">
        <f t="shared" si="0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403</v>
      </c>
      <c r="C63" s="61" t="s">
        <v>404</v>
      </c>
      <c r="D63" s="62"/>
      <c r="E63" s="83">
        <f t="shared" si="0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419</v>
      </c>
      <c r="C64" s="61" t="s">
        <v>420</v>
      </c>
      <c r="D64" s="62"/>
      <c r="E64" s="83">
        <f t="shared" si="0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0" t="s">
        <v>210</v>
      </c>
      <c r="C65" s="61" t="s">
        <v>211</v>
      </c>
      <c r="D65" s="62"/>
      <c r="E65" s="83">
        <f t="shared" si="0"/>
      </c>
      <c r="F65" s="66">
        <v>0</v>
      </c>
      <c r="G65" s="65">
        <v>0</v>
      </c>
      <c r="H65" s="66">
        <v>0</v>
      </c>
      <c r="I65" s="65">
        <v>0</v>
      </c>
      <c r="J65" s="66">
        <v>0</v>
      </c>
    </row>
    <row r="66" spans="2:10" ht="12.75">
      <c r="B66" s="60" t="s">
        <v>215</v>
      </c>
      <c r="C66" s="61" t="s">
        <v>216</v>
      </c>
      <c r="D66" s="62"/>
      <c r="E66" s="83">
        <f t="shared" si="0"/>
      </c>
      <c r="F66" s="66">
        <v>0</v>
      </c>
      <c r="G66" s="65">
        <v>0</v>
      </c>
      <c r="H66" s="66">
        <v>0</v>
      </c>
      <c r="I66" s="65">
        <v>0</v>
      </c>
      <c r="J66" s="66">
        <v>0</v>
      </c>
    </row>
    <row r="67" spans="2:10" ht="12.75">
      <c r="B67" s="60" t="s">
        <v>221</v>
      </c>
      <c r="C67" s="61" t="s">
        <v>222</v>
      </c>
      <c r="D67" s="62"/>
      <c r="E67" s="83">
        <f t="shared" si="0"/>
      </c>
      <c r="F67" s="66">
        <v>0</v>
      </c>
      <c r="G67" s="65">
        <v>0</v>
      </c>
      <c r="H67" s="66">
        <v>0</v>
      </c>
      <c r="I67" s="65">
        <v>0</v>
      </c>
      <c r="J67" s="66">
        <v>0</v>
      </c>
    </row>
    <row r="68" spans="2:10" ht="12.75">
      <c r="B68" s="60" t="s">
        <v>245</v>
      </c>
      <c r="C68" s="61" t="s">
        <v>246</v>
      </c>
      <c r="D68" s="62"/>
      <c r="E68" s="83">
        <f t="shared" si="0"/>
      </c>
      <c r="F68" s="66">
        <v>0</v>
      </c>
      <c r="G68" s="65">
        <v>0</v>
      </c>
      <c r="H68" s="66">
        <v>0</v>
      </c>
      <c r="I68" s="65">
        <v>0</v>
      </c>
      <c r="J68" s="66">
        <v>0</v>
      </c>
    </row>
    <row r="69" spans="2:10" ht="12.75">
      <c r="B69" s="60" t="s">
        <v>258</v>
      </c>
      <c r="C69" s="61" t="s">
        <v>259</v>
      </c>
      <c r="D69" s="62"/>
      <c r="E69" s="83">
        <f t="shared" si="0"/>
      </c>
      <c r="F69" s="66">
        <v>0</v>
      </c>
      <c r="G69" s="65">
        <v>0</v>
      </c>
      <c r="H69" s="66">
        <v>0</v>
      </c>
      <c r="I69" s="65">
        <v>0</v>
      </c>
      <c r="J69" s="66">
        <v>0</v>
      </c>
    </row>
    <row r="70" spans="2:10" ht="12.75">
      <c r="B70" s="60" t="s">
        <v>264</v>
      </c>
      <c r="C70" s="61" t="s">
        <v>265</v>
      </c>
      <c r="D70" s="62"/>
      <c r="E70" s="83">
        <f t="shared" si="0"/>
      </c>
      <c r="F70" s="66">
        <v>0</v>
      </c>
      <c r="G70" s="65">
        <v>0</v>
      </c>
      <c r="H70" s="66">
        <v>0</v>
      </c>
      <c r="I70" s="65">
        <v>0</v>
      </c>
      <c r="J70" s="66">
        <v>0</v>
      </c>
    </row>
    <row r="71" spans="2:10" ht="12.75">
      <c r="B71" s="60" t="s">
        <v>423</v>
      </c>
      <c r="C71" s="61" t="s">
        <v>424</v>
      </c>
      <c r="D71" s="62"/>
      <c r="E71" s="83">
        <f t="shared" si="0"/>
      </c>
      <c r="F71" s="66">
        <v>0</v>
      </c>
      <c r="G71" s="65">
        <v>0</v>
      </c>
      <c r="H71" s="66">
        <v>0</v>
      </c>
      <c r="I71" s="65">
        <v>0</v>
      </c>
      <c r="J71" s="66">
        <v>0</v>
      </c>
    </row>
    <row r="72" spans="2:10" ht="12.75">
      <c r="B72" s="67" t="s">
        <v>19</v>
      </c>
      <c r="C72" s="68"/>
      <c r="D72" s="69"/>
      <c r="E72" s="84">
        <f t="shared" si="0"/>
      </c>
      <c r="F72" s="71">
        <f>SUM(F48:F71)</f>
        <v>0</v>
      </c>
      <c r="G72" s="80">
        <f>SUM(G48:G71)</f>
        <v>0</v>
      </c>
      <c r="H72" s="71">
        <f>SUM(H48:H71)</f>
        <v>0</v>
      </c>
      <c r="I72" s="80">
        <f>SUM(I48:I71)</f>
        <v>0</v>
      </c>
      <c r="J72" s="71">
        <f>SUM(J48:J71)</f>
        <v>0</v>
      </c>
    </row>
    <row r="74" ht="2.25" customHeight="1"/>
    <row r="75" ht="1.5" customHeight="1"/>
    <row r="76" ht="0.75" customHeight="1"/>
    <row r="77" ht="0.75" customHeight="1"/>
    <row r="78" ht="0.75" customHeight="1"/>
    <row r="79" spans="2:10" ht="18">
      <c r="B79" s="13"/>
      <c r="C79" s="45"/>
      <c r="D79" s="45"/>
      <c r="E79" s="45"/>
      <c r="F79" s="45"/>
      <c r="G79" s="45"/>
      <c r="H79" s="45"/>
      <c r="I79" s="45"/>
      <c r="J79" s="45"/>
    </row>
    <row r="81" spans="2:10" ht="12.75">
      <c r="B81" s="47"/>
      <c r="C81" s="48"/>
      <c r="D81" s="48"/>
      <c r="E81" s="85"/>
      <c r="F81" s="86"/>
      <c r="G81" s="51"/>
      <c r="H81" s="50"/>
      <c r="I81" s="1"/>
      <c r="J81" s="1"/>
    </row>
    <row r="82" spans="2:10" ht="12.75">
      <c r="B82" s="67"/>
      <c r="C82" s="68"/>
      <c r="D82" s="69"/>
      <c r="E82" s="87"/>
      <c r="F82" s="88"/>
      <c r="G82" s="80"/>
      <c r="H82" s="71"/>
      <c r="I82" s="1"/>
      <c r="J82" s="1"/>
    </row>
    <row r="83" spans="9:10" ht="12.75">
      <c r="I83" s="1"/>
      <c r="J83" s="1"/>
    </row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7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93</v>
      </c>
      <c r="B1" s="90"/>
      <c r="C1" s="90"/>
      <c r="D1" s="90"/>
      <c r="E1" s="90"/>
      <c r="F1" s="90"/>
      <c r="G1" s="90"/>
    </row>
    <row r="2" spans="1:7" ht="12.75" customHeight="1">
      <c r="A2" s="91" t="s">
        <v>30</v>
      </c>
      <c r="B2" s="92"/>
      <c r="C2" s="93" t="s">
        <v>101</v>
      </c>
      <c r="D2" s="93" t="s">
        <v>102</v>
      </c>
      <c r="E2" s="94"/>
      <c r="F2" s="95" t="s">
        <v>31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32</v>
      </c>
      <c r="B4" s="98"/>
      <c r="C4" s="99"/>
      <c r="D4" s="99"/>
      <c r="E4" s="100"/>
      <c r="F4" s="101" t="s">
        <v>33</v>
      </c>
      <c r="G4" s="104"/>
    </row>
    <row r="5" spans="1:7" ht="12.75" customHeight="1">
      <c r="A5" s="105" t="s">
        <v>98</v>
      </c>
      <c r="B5" s="106"/>
      <c r="C5" s="107" t="s">
        <v>99</v>
      </c>
      <c r="D5" s="108"/>
      <c r="E5" s="106"/>
      <c r="F5" s="101" t="s">
        <v>34</v>
      </c>
      <c r="G5" s="102"/>
    </row>
    <row r="6" spans="1:15" ht="12.75" customHeight="1">
      <c r="A6" s="103" t="s">
        <v>35</v>
      </c>
      <c r="B6" s="98"/>
      <c r="C6" s="99"/>
      <c r="D6" s="99"/>
      <c r="E6" s="100"/>
      <c r="F6" s="109" t="s">
        <v>36</v>
      </c>
      <c r="G6" s="110"/>
      <c r="O6" s="111"/>
    </row>
    <row r="7" spans="1:7" ht="12.75" customHeight="1">
      <c r="A7" s="112" t="s">
        <v>95</v>
      </c>
      <c r="B7" s="113"/>
      <c r="C7" s="114" t="s">
        <v>96</v>
      </c>
      <c r="D7" s="115"/>
      <c r="E7" s="115"/>
      <c r="F7" s="116" t="s">
        <v>37</v>
      </c>
      <c r="G7" s="110">
        <f>IF(G6=0,,ROUND((F30+F32)/G6,1))</f>
        <v>0</v>
      </c>
    </row>
    <row r="8" spans="1:9" ht="12.75">
      <c r="A8" s="117" t="s">
        <v>38</v>
      </c>
      <c r="B8" s="101"/>
      <c r="C8" s="310" t="s">
        <v>124</v>
      </c>
      <c r="D8" s="310"/>
      <c r="E8" s="311"/>
      <c r="F8" s="118" t="s">
        <v>39</v>
      </c>
      <c r="G8" s="119"/>
      <c r="H8" s="120"/>
      <c r="I8" s="121"/>
    </row>
    <row r="9" spans="1:8" ht="12.75">
      <c r="A9" s="117" t="s">
        <v>40</v>
      </c>
      <c r="B9" s="101"/>
      <c r="C9" s="310"/>
      <c r="D9" s="310"/>
      <c r="E9" s="311"/>
      <c r="F9" s="101"/>
      <c r="G9" s="122"/>
      <c r="H9" s="123"/>
    </row>
    <row r="10" spans="1:8" ht="12.75">
      <c r="A10" s="117" t="s">
        <v>41</v>
      </c>
      <c r="B10" s="101"/>
      <c r="C10" s="310" t="s">
        <v>123</v>
      </c>
      <c r="D10" s="310"/>
      <c r="E10" s="310"/>
      <c r="F10" s="124"/>
      <c r="G10" s="125"/>
      <c r="H10" s="126"/>
    </row>
    <row r="11" spans="1:57" ht="13.5" customHeight="1">
      <c r="A11" s="117" t="s">
        <v>42</v>
      </c>
      <c r="B11" s="101"/>
      <c r="C11" s="310"/>
      <c r="D11" s="310"/>
      <c r="E11" s="310"/>
      <c r="F11" s="127" t="s">
        <v>43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44</v>
      </c>
      <c r="B12" s="98"/>
      <c r="C12" s="312"/>
      <c r="D12" s="312"/>
      <c r="E12" s="312"/>
      <c r="F12" s="131" t="s">
        <v>45</v>
      </c>
      <c r="G12" s="132"/>
      <c r="H12" s="123"/>
    </row>
    <row r="13" spans="1:8" ht="28.5" customHeight="1" thickBot="1">
      <c r="A13" s="133" t="s">
        <v>46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47</v>
      </c>
      <c r="B14" s="138"/>
      <c r="C14" s="139"/>
      <c r="D14" s="140" t="s">
        <v>48</v>
      </c>
      <c r="E14" s="141"/>
      <c r="F14" s="141"/>
      <c r="G14" s="139"/>
    </row>
    <row r="15" spans="1:7" ht="15.75" customHeight="1">
      <c r="A15" s="142"/>
      <c r="B15" s="143" t="s">
        <v>49</v>
      </c>
      <c r="C15" s="144">
        <f>'01 00 Rek'!E9</f>
        <v>0</v>
      </c>
      <c r="D15" s="145">
        <f>'01 00 Rek'!A17</f>
        <v>0</v>
      </c>
      <c r="E15" s="146"/>
      <c r="F15" s="147"/>
      <c r="G15" s="144">
        <f>'01 00 Rek'!I17</f>
        <v>0</v>
      </c>
    </row>
    <row r="16" spans="1:7" ht="15.75" customHeight="1">
      <c r="A16" s="142" t="s">
        <v>50</v>
      </c>
      <c r="B16" s="143" t="s">
        <v>51</v>
      </c>
      <c r="C16" s="144">
        <f>'01 00 Rek'!F9</f>
        <v>0</v>
      </c>
      <c r="D16" s="97"/>
      <c r="E16" s="148"/>
      <c r="F16" s="149"/>
      <c r="G16" s="144"/>
    </row>
    <row r="17" spans="1:7" ht="15.75" customHeight="1">
      <c r="A17" s="142" t="s">
        <v>52</v>
      </c>
      <c r="B17" s="143" t="s">
        <v>53</v>
      </c>
      <c r="C17" s="144">
        <f>'01 00 Rek'!H9</f>
        <v>0</v>
      </c>
      <c r="D17" s="97"/>
      <c r="E17" s="148"/>
      <c r="F17" s="149"/>
      <c r="G17" s="144"/>
    </row>
    <row r="18" spans="1:7" ht="15.75" customHeight="1">
      <c r="A18" s="150" t="s">
        <v>54</v>
      </c>
      <c r="B18" s="151" t="s">
        <v>55</v>
      </c>
      <c r="C18" s="144">
        <f>'01 00 Rek'!G9</f>
        <v>0</v>
      </c>
      <c r="D18" s="97"/>
      <c r="E18" s="148"/>
      <c r="F18" s="149"/>
      <c r="G18" s="144"/>
    </row>
    <row r="19" spans="1:7" ht="15.75" customHeight="1">
      <c r="A19" s="152" t="s">
        <v>56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'01 00 Rek'!I9</f>
        <v>0</v>
      </c>
      <c r="D21" s="97"/>
      <c r="E21" s="148"/>
      <c r="F21" s="149"/>
      <c r="G21" s="144"/>
    </row>
    <row r="22" spans="1:7" ht="15.75" customHeight="1">
      <c r="A22" s="153" t="s">
        <v>57</v>
      </c>
      <c r="B22" s="123"/>
      <c r="C22" s="144">
        <f>C19+C21</f>
        <v>0</v>
      </c>
      <c r="D22" s="97" t="s">
        <v>58</v>
      </c>
      <c r="E22" s="148"/>
      <c r="F22" s="149"/>
      <c r="G22" s="144">
        <f>G23-SUM(G15:G21)</f>
        <v>0</v>
      </c>
    </row>
    <row r="23" spans="1:7" ht="15.75" customHeight="1" thickBot="1">
      <c r="A23" s="313" t="s">
        <v>59</v>
      </c>
      <c r="B23" s="314"/>
      <c r="C23" s="154">
        <f>C22+G23</f>
        <v>0</v>
      </c>
      <c r="D23" s="155" t="s">
        <v>60</v>
      </c>
      <c r="E23" s="156"/>
      <c r="F23" s="157"/>
      <c r="G23" s="144">
        <f>'01 00 Rek'!H15</f>
        <v>0</v>
      </c>
    </row>
    <row r="24" spans="1:7" ht="12.75">
      <c r="A24" s="158" t="s">
        <v>61</v>
      </c>
      <c r="B24" s="159"/>
      <c r="C24" s="160"/>
      <c r="D24" s="159" t="s">
        <v>62</v>
      </c>
      <c r="E24" s="159"/>
      <c r="F24" s="161" t="s">
        <v>63</v>
      </c>
      <c r="G24" s="162"/>
    </row>
    <row r="25" spans="1:7" ht="12.75">
      <c r="A25" s="153" t="s">
        <v>64</v>
      </c>
      <c r="B25" s="123"/>
      <c r="C25" s="163"/>
      <c r="D25" s="123" t="s">
        <v>64</v>
      </c>
      <c r="F25" s="164" t="s">
        <v>64</v>
      </c>
      <c r="G25" s="165"/>
    </row>
    <row r="26" spans="1:7" ht="37.5" customHeight="1">
      <c r="A26" s="153" t="s">
        <v>65</v>
      </c>
      <c r="B26" s="166"/>
      <c r="C26" s="295">
        <v>42173</v>
      </c>
      <c r="D26" s="123" t="s">
        <v>65</v>
      </c>
      <c r="F26" s="164" t="s">
        <v>65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66</v>
      </c>
      <c r="B28" s="123"/>
      <c r="C28" s="163"/>
      <c r="D28" s="164" t="s">
        <v>67</v>
      </c>
      <c r="E28" s="163"/>
      <c r="F28" s="168" t="s">
        <v>67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68</v>
      </c>
      <c r="E30" s="174"/>
      <c r="F30" s="305">
        <f>C23-F32</f>
        <v>0</v>
      </c>
      <c r="G30" s="306"/>
    </row>
    <row r="31" spans="1:7" ht="12.75">
      <c r="A31" s="171" t="s">
        <v>69</v>
      </c>
      <c r="B31" s="172"/>
      <c r="C31" s="173">
        <f>C30</f>
        <v>21</v>
      </c>
      <c r="D31" s="172" t="s">
        <v>70</v>
      </c>
      <c r="E31" s="174"/>
      <c r="F31" s="305">
        <f>ROUND(PRODUCT(F30,C31/100),0)</f>
        <v>0</v>
      </c>
      <c r="G31" s="306"/>
    </row>
    <row r="32" spans="1:7" ht="12.75">
      <c r="A32" s="171" t="s">
        <v>11</v>
      </c>
      <c r="B32" s="172"/>
      <c r="C32" s="173">
        <v>0</v>
      </c>
      <c r="D32" s="172" t="s">
        <v>70</v>
      </c>
      <c r="E32" s="174"/>
      <c r="F32" s="305">
        <v>0</v>
      </c>
      <c r="G32" s="306"/>
    </row>
    <row r="33" spans="1:7" ht="12.75">
      <c r="A33" s="171" t="s">
        <v>69</v>
      </c>
      <c r="B33" s="175"/>
      <c r="C33" s="176">
        <f>C32</f>
        <v>0</v>
      </c>
      <c r="D33" s="172" t="s">
        <v>70</v>
      </c>
      <c r="E33" s="149"/>
      <c r="F33" s="305">
        <f>ROUND(PRODUCT(F32,C33/100),0)</f>
        <v>0</v>
      </c>
      <c r="G33" s="306"/>
    </row>
    <row r="34" spans="1:7" s="180" customFormat="1" ht="19.5" customHeight="1" thickBot="1">
      <c r="A34" s="177" t="s">
        <v>71</v>
      </c>
      <c r="B34" s="178"/>
      <c r="C34" s="178"/>
      <c r="D34" s="178"/>
      <c r="E34" s="179"/>
      <c r="F34" s="307">
        <f>ROUND(SUM(F30:F33),0)</f>
        <v>0</v>
      </c>
      <c r="G34" s="308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9"/>
      <c r="C37" s="309"/>
      <c r="D37" s="309"/>
      <c r="E37" s="309"/>
      <c r="F37" s="309"/>
      <c r="G37" s="309"/>
      <c r="H37" s="1" t="s">
        <v>1</v>
      </c>
    </row>
    <row r="38" spans="1:8" ht="12.75" customHeight="1">
      <c r="A38" s="181"/>
      <c r="B38" s="309"/>
      <c r="C38" s="309"/>
      <c r="D38" s="309"/>
      <c r="E38" s="309"/>
      <c r="F38" s="309"/>
      <c r="G38" s="309"/>
      <c r="H38" s="1" t="s">
        <v>1</v>
      </c>
    </row>
    <row r="39" spans="1:8" ht="12.75">
      <c r="A39" s="181"/>
      <c r="B39" s="309"/>
      <c r="C39" s="309"/>
      <c r="D39" s="309"/>
      <c r="E39" s="309"/>
      <c r="F39" s="309"/>
      <c r="G39" s="309"/>
      <c r="H39" s="1" t="s">
        <v>1</v>
      </c>
    </row>
    <row r="40" spans="1:8" ht="12.75">
      <c r="A40" s="181"/>
      <c r="B40" s="309"/>
      <c r="C40" s="309"/>
      <c r="D40" s="309"/>
      <c r="E40" s="309"/>
      <c r="F40" s="309"/>
      <c r="G40" s="309"/>
      <c r="H40" s="1" t="s">
        <v>1</v>
      </c>
    </row>
    <row r="41" spans="1:8" ht="12.75">
      <c r="A41" s="181"/>
      <c r="B41" s="309"/>
      <c r="C41" s="309"/>
      <c r="D41" s="309"/>
      <c r="E41" s="309"/>
      <c r="F41" s="309"/>
      <c r="G41" s="309"/>
      <c r="H41" s="1" t="s">
        <v>1</v>
      </c>
    </row>
    <row r="42" spans="1:8" ht="12.75">
      <c r="A42" s="181"/>
      <c r="B42" s="309"/>
      <c r="C42" s="309"/>
      <c r="D42" s="309"/>
      <c r="E42" s="309"/>
      <c r="F42" s="309"/>
      <c r="G42" s="309"/>
      <c r="H42" s="1" t="s">
        <v>1</v>
      </c>
    </row>
    <row r="43" spans="1:8" ht="12.75">
      <c r="A43" s="181"/>
      <c r="B43" s="309"/>
      <c r="C43" s="309"/>
      <c r="D43" s="309"/>
      <c r="E43" s="309"/>
      <c r="F43" s="309"/>
      <c r="G43" s="309"/>
      <c r="H43" s="1" t="s">
        <v>1</v>
      </c>
    </row>
    <row r="44" spans="1:8" ht="12.75" customHeight="1">
      <c r="A44" s="181"/>
      <c r="B44" s="309"/>
      <c r="C44" s="309"/>
      <c r="D44" s="309"/>
      <c r="E44" s="309"/>
      <c r="F44" s="309"/>
      <c r="G44" s="309"/>
      <c r="H44" s="1" t="s">
        <v>1</v>
      </c>
    </row>
    <row r="45" spans="1:8" ht="12.75" customHeight="1">
      <c r="A45" s="181"/>
      <c r="B45" s="309"/>
      <c r="C45" s="309"/>
      <c r="D45" s="309"/>
      <c r="E45" s="309"/>
      <c r="F45" s="309"/>
      <c r="G45" s="309"/>
      <c r="H45" s="1" t="s">
        <v>1</v>
      </c>
    </row>
    <row r="46" spans="2:7" ht="12.75">
      <c r="B46" s="304"/>
      <c r="C46" s="304"/>
      <c r="D46" s="304"/>
      <c r="E46" s="304"/>
      <c r="F46" s="304"/>
      <c r="G46" s="304"/>
    </row>
    <row r="47" spans="2:7" ht="12.75">
      <c r="B47" s="304"/>
      <c r="C47" s="304"/>
      <c r="D47" s="304"/>
      <c r="E47" s="304"/>
      <c r="F47" s="304"/>
      <c r="G47" s="304"/>
    </row>
    <row r="48" spans="2:7" ht="12.75">
      <c r="B48" s="304"/>
      <c r="C48" s="304"/>
      <c r="D48" s="304"/>
      <c r="E48" s="304"/>
      <c r="F48" s="304"/>
      <c r="G48" s="304"/>
    </row>
    <row r="49" spans="2:7" ht="12.75">
      <c r="B49" s="304"/>
      <c r="C49" s="304"/>
      <c r="D49" s="304"/>
      <c r="E49" s="304"/>
      <c r="F49" s="304"/>
      <c r="G49" s="304"/>
    </row>
    <row r="50" spans="2:7" ht="12.75">
      <c r="B50" s="304"/>
      <c r="C50" s="304"/>
      <c r="D50" s="304"/>
      <c r="E50" s="304"/>
      <c r="F50" s="304"/>
      <c r="G50" s="304"/>
    </row>
    <row r="51" spans="2:7" ht="12.75">
      <c r="B51" s="304"/>
      <c r="C51" s="304"/>
      <c r="D51" s="304"/>
      <c r="E51" s="304"/>
      <c r="F51" s="304"/>
      <c r="G51" s="304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A11" sqref="A11:I1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5" t="s">
        <v>2</v>
      </c>
      <c r="B1" s="316"/>
      <c r="C1" s="182" t="s">
        <v>97</v>
      </c>
      <c r="D1" s="183"/>
      <c r="E1" s="184"/>
      <c r="F1" s="183"/>
      <c r="G1" s="185" t="s">
        <v>73</v>
      </c>
      <c r="H1" s="186" t="s">
        <v>101</v>
      </c>
      <c r="I1" s="187"/>
    </row>
    <row r="2" spans="1:9" ht="13.5" thickBot="1">
      <c r="A2" s="317" t="s">
        <v>74</v>
      </c>
      <c r="B2" s="318"/>
      <c r="C2" s="188" t="s">
        <v>100</v>
      </c>
      <c r="D2" s="189"/>
      <c r="E2" s="190"/>
      <c r="F2" s="189"/>
      <c r="G2" s="319" t="s">
        <v>102</v>
      </c>
      <c r="H2" s="320"/>
      <c r="I2" s="321"/>
    </row>
    <row r="3" ht="13.5" thickTop="1">
      <c r="F3" s="123"/>
    </row>
    <row r="4" spans="1:9" ht="19.5" customHeight="1">
      <c r="A4" s="191" t="s">
        <v>75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76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>'01 00 Pol'!B7</f>
        <v>01</v>
      </c>
      <c r="B7" s="62" t="str">
        <f>'01 00 Pol'!C7</f>
        <v>Vedlejší náklady</v>
      </c>
      <c r="D7" s="200"/>
      <c r="E7" s="291">
        <f>'01 00 Pol'!BA14</f>
        <v>0</v>
      </c>
      <c r="F7" s="292">
        <f>'01 00 Pol'!BB14</f>
        <v>0</v>
      </c>
      <c r="G7" s="292">
        <f>'01 00 Pol'!BC14</f>
        <v>0</v>
      </c>
      <c r="H7" s="292">
        <f>'01 00 Pol'!BD14</f>
        <v>0</v>
      </c>
      <c r="I7" s="293">
        <f>'01 00 Pol'!BE14</f>
        <v>0</v>
      </c>
    </row>
    <row r="8" spans="1:9" s="123" customFormat="1" ht="13.5" thickBot="1">
      <c r="A8" s="290" t="str">
        <f>'01 00 Pol'!B15</f>
        <v>02</v>
      </c>
      <c r="B8" s="62" t="str">
        <f>'01 00 Pol'!C15</f>
        <v>Ostatní náklady</v>
      </c>
      <c r="D8" s="200"/>
      <c r="E8" s="291">
        <f>'01 00 Pol'!BA20</f>
        <v>0</v>
      </c>
      <c r="F8" s="292">
        <f>'01 00 Pol'!BB20</f>
        <v>0</v>
      </c>
      <c r="G8" s="292">
        <f>'01 00 Pol'!BC20</f>
        <v>0</v>
      </c>
      <c r="H8" s="292">
        <f>'01 00 Pol'!BD20</f>
        <v>0</v>
      </c>
      <c r="I8" s="293">
        <f>'01 00 Pol'!BE20</f>
        <v>0</v>
      </c>
    </row>
    <row r="9" spans="1:9" s="14" customFormat="1" ht="13.5" thickBot="1">
      <c r="A9" s="201"/>
      <c r="B9" s="202" t="s">
        <v>77</v>
      </c>
      <c r="C9" s="202"/>
      <c r="D9" s="203"/>
      <c r="E9" s="204">
        <f>SUM(E7:E8)</f>
        <v>0</v>
      </c>
      <c r="F9" s="205">
        <f>SUM(F7:F8)</f>
        <v>0</v>
      </c>
      <c r="G9" s="205">
        <f>SUM(G7:G8)</f>
        <v>0</v>
      </c>
      <c r="H9" s="205">
        <f>SUM(H7:H8)</f>
        <v>0</v>
      </c>
      <c r="I9" s="206">
        <f>SUM(I7:I8)</f>
        <v>0</v>
      </c>
    </row>
    <row r="10" spans="1:9" ht="12.7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57" ht="19.5" customHeight="1">
      <c r="A11" s="192"/>
      <c r="B11" s="192"/>
      <c r="C11" s="192"/>
      <c r="D11" s="192"/>
      <c r="E11" s="192"/>
      <c r="F11" s="192"/>
      <c r="G11" s="207"/>
      <c r="H11" s="192"/>
      <c r="I11" s="192"/>
      <c r="BA11" s="129"/>
      <c r="BB11" s="129"/>
      <c r="BC11" s="129"/>
      <c r="BD11" s="129"/>
      <c r="BE11" s="129"/>
    </row>
    <row r="12" ht="13.5" thickBot="1"/>
    <row r="13" spans="1:9" ht="12.75">
      <c r="A13" s="158"/>
      <c r="B13" s="159"/>
      <c r="C13" s="159"/>
      <c r="D13" s="208"/>
      <c r="E13" s="209"/>
      <c r="F13" s="210"/>
      <c r="G13" s="211"/>
      <c r="H13" s="212"/>
      <c r="I13" s="213"/>
    </row>
    <row r="14" spans="1:53" ht="12.75">
      <c r="A14" s="152"/>
      <c r="B14" s="143"/>
      <c r="C14" s="143"/>
      <c r="D14" s="214"/>
      <c r="E14" s="215"/>
      <c r="F14" s="216"/>
      <c r="G14" s="217"/>
      <c r="H14" s="218"/>
      <c r="I14" s="219"/>
      <c r="BA14" s="1">
        <v>8</v>
      </c>
    </row>
    <row r="15" spans="1:9" ht="13.5" thickBot="1">
      <c r="A15" s="220"/>
      <c r="B15" s="221"/>
      <c r="C15" s="222"/>
      <c r="D15" s="223"/>
      <c r="E15" s="224"/>
      <c r="F15" s="225"/>
      <c r="G15" s="225"/>
      <c r="H15" s="322"/>
      <c r="I15" s="323"/>
    </row>
    <row r="17" spans="2:9" ht="12.75">
      <c r="B17" s="14"/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</sheetData>
  <sheetProtection/>
  <mergeCells count="4">
    <mergeCell ref="A1:B1"/>
    <mergeCell ref="A2:B2"/>
    <mergeCell ref="G2:I2"/>
    <mergeCell ref="H15:I1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3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7" t="s">
        <v>94</v>
      </c>
      <c r="B1" s="327"/>
      <c r="C1" s="327"/>
      <c r="D1" s="327"/>
      <c r="E1" s="327"/>
      <c r="F1" s="327"/>
      <c r="G1" s="327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5" t="s">
        <v>2</v>
      </c>
      <c r="B3" s="316"/>
      <c r="C3" s="182" t="s">
        <v>97</v>
      </c>
      <c r="D3" s="232"/>
      <c r="E3" s="233" t="s">
        <v>78</v>
      </c>
      <c r="F3" s="234" t="str">
        <f>'01 00 Rek'!H1</f>
        <v>00</v>
      </c>
      <c r="G3" s="235"/>
    </row>
    <row r="4" spans="1:7" ht="13.5" thickBot="1">
      <c r="A4" s="328" t="s">
        <v>74</v>
      </c>
      <c r="B4" s="318"/>
      <c r="C4" s="188" t="s">
        <v>100</v>
      </c>
      <c r="D4" s="236"/>
      <c r="E4" s="329" t="str">
        <f>'01 00 Rek'!G2</f>
        <v>Vedlejší a ostatní náklady</v>
      </c>
      <c r="F4" s="330"/>
      <c r="G4" s="331"/>
    </row>
    <row r="5" spans="1:7" ht="13.5" thickTop="1">
      <c r="A5" s="237"/>
      <c r="G5" s="239"/>
    </row>
    <row r="6" spans="1:11" ht="27" customHeight="1">
      <c r="A6" s="240" t="s">
        <v>79</v>
      </c>
      <c r="B6" s="241" t="s">
        <v>80</v>
      </c>
      <c r="C6" s="241" t="s">
        <v>81</v>
      </c>
      <c r="D6" s="241" t="s">
        <v>82</v>
      </c>
      <c r="E6" s="242" t="s">
        <v>83</v>
      </c>
      <c r="F6" s="241" t="s">
        <v>84</v>
      </c>
      <c r="G6" s="243" t="s">
        <v>85</v>
      </c>
      <c r="H6" s="244" t="s">
        <v>86</v>
      </c>
      <c r="I6" s="244" t="s">
        <v>87</v>
      </c>
      <c r="J6" s="244" t="s">
        <v>88</v>
      </c>
      <c r="K6" s="244" t="s">
        <v>89</v>
      </c>
    </row>
    <row r="7" spans="1:15" ht="12.75">
      <c r="A7" s="245" t="s">
        <v>90</v>
      </c>
      <c r="B7" s="246" t="s">
        <v>98</v>
      </c>
      <c r="C7" s="247" t="s">
        <v>103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105</v>
      </c>
      <c r="C8" s="258" t="s">
        <v>106</v>
      </c>
      <c r="D8" s="259" t="s">
        <v>107</v>
      </c>
      <c r="E8" s="260">
        <v>1</v>
      </c>
      <c r="F8" s="260">
        <v>0</v>
      </c>
      <c r="G8" s="261">
        <f>E8*F8</f>
        <v>0</v>
      </c>
      <c r="H8" s="262">
        <v>0</v>
      </c>
      <c r="I8" s="263">
        <f>E8*H8</f>
        <v>0</v>
      </c>
      <c r="J8" s="262"/>
      <c r="K8" s="263">
        <f>E8*J8</f>
        <v>0</v>
      </c>
      <c r="O8" s="255">
        <v>2</v>
      </c>
      <c r="AA8" s="228">
        <v>12</v>
      </c>
      <c r="AB8" s="228">
        <v>0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12</v>
      </c>
      <c r="CB8" s="255">
        <v>0</v>
      </c>
    </row>
    <row r="9" spans="1:15" ht="33.75">
      <c r="A9" s="264"/>
      <c r="B9" s="265"/>
      <c r="C9" s="324" t="s">
        <v>108</v>
      </c>
      <c r="D9" s="325"/>
      <c r="E9" s="325"/>
      <c r="F9" s="325"/>
      <c r="G9" s="326"/>
      <c r="I9" s="266"/>
      <c r="K9" s="266"/>
      <c r="L9" s="267" t="s">
        <v>108</v>
      </c>
      <c r="O9" s="255">
        <v>3</v>
      </c>
    </row>
    <row r="10" spans="1:80" ht="12.75">
      <c r="A10" s="256">
        <v>2</v>
      </c>
      <c r="B10" s="257" t="s">
        <v>109</v>
      </c>
      <c r="C10" s="258" t="s">
        <v>110</v>
      </c>
      <c r="D10" s="259" t="s">
        <v>107</v>
      </c>
      <c r="E10" s="260">
        <v>1</v>
      </c>
      <c r="F10" s="260">
        <v>0</v>
      </c>
      <c r="G10" s="261">
        <f>E10*F10</f>
        <v>0</v>
      </c>
      <c r="H10" s="262">
        <v>0</v>
      </c>
      <c r="I10" s="263">
        <f>E10*H10</f>
        <v>0</v>
      </c>
      <c r="J10" s="262"/>
      <c r="K10" s="263">
        <f>E10*J10</f>
        <v>0</v>
      </c>
      <c r="O10" s="255">
        <v>2</v>
      </c>
      <c r="AA10" s="228">
        <v>12</v>
      </c>
      <c r="AB10" s="228">
        <v>0</v>
      </c>
      <c r="AC10" s="228">
        <v>2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12</v>
      </c>
      <c r="CB10" s="255">
        <v>0</v>
      </c>
    </row>
    <row r="11" spans="1:15" ht="33.75">
      <c r="A11" s="264"/>
      <c r="B11" s="265"/>
      <c r="C11" s="324" t="s">
        <v>111</v>
      </c>
      <c r="D11" s="325"/>
      <c r="E11" s="325"/>
      <c r="F11" s="325"/>
      <c r="G11" s="326"/>
      <c r="I11" s="266"/>
      <c r="K11" s="266"/>
      <c r="L11" s="267" t="s">
        <v>111</v>
      </c>
      <c r="O11" s="255">
        <v>3</v>
      </c>
    </row>
    <row r="12" spans="1:80" ht="12.75">
      <c r="A12" s="256">
        <v>3</v>
      </c>
      <c r="B12" s="257" t="s">
        <v>112</v>
      </c>
      <c r="C12" s="258" t="s">
        <v>113</v>
      </c>
      <c r="D12" s="259" t="s">
        <v>107</v>
      </c>
      <c r="E12" s="260">
        <v>1</v>
      </c>
      <c r="F12" s="260">
        <v>0</v>
      </c>
      <c r="G12" s="261">
        <f>E12*F12</f>
        <v>0</v>
      </c>
      <c r="H12" s="262">
        <v>0</v>
      </c>
      <c r="I12" s="263">
        <f>E12*H12</f>
        <v>0</v>
      </c>
      <c r="J12" s="262"/>
      <c r="K12" s="263">
        <f>E12*J12</f>
        <v>0</v>
      </c>
      <c r="O12" s="255">
        <v>2</v>
      </c>
      <c r="AA12" s="228">
        <v>12</v>
      </c>
      <c r="AB12" s="228">
        <v>0</v>
      </c>
      <c r="AC12" s="228">
        <v>3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12</v>
      </c>
      <c r="CB12" s="255">
        <v>0</v>
      </c>
    </row>
    <row r="13" spans="1:15" ht="33.75">
      <c r="A13" s="264"/>
      <c r="B13" s="265"/>
      <c r="C13" s="324" t="s">
        <v>114</v>
      </c>
      <c r="D13" s="325"/>
      <c r="E13" s="325"/>
      <c r="F13" s="325"/>
      <c r="G13" s="326"/>
      <c r="I13" s="266"/>
      <c r="K13" s="266"/>
      <c r="L13" s="267" t="s">
        <v>114</v>
      </c>
      <c r="O13" s="255">
        <v>3</v>
      </c>
    </row>
    <row r="14" spans="1:57" ht="12.75">
      <c r="A14" s="274"/>
      <c r="B14" s="275" t="s">
        <v>92</v>
      </c>
      <c r="C14" s="276" t="s">
        <v>104</v>
      </c>
      <c r="D14" s="277"/>
      <c r="E14" s="278"/>
      <c r="F14" s="279"/>
      <c r="G14" s="280">
        <f>SUM(G7:G13)</f>
        <v>0</v>
      </c>
      <c r="H14" s="281"/>
      <c r="I14" s="282">
        <f>SUM(I7:I13)</f>
        <v>0</v>
      </c>
      <c r="J14" s="281"/>
      <c r="K14" s="282">
        <f>SUM(K7:K13)</f>
        <v>0</v>
      </c>
      <c r="O14" s="255">
        <v>4</v>
      </c>
      <c r="BA14" s="283">
        <f>SUM(BA7:BA13)</f>
        <v>0</v>
      </c>
      <c r="BB14" s="283">
        <f>SUM(BB7:BB13)</f>
        <v>0</v>
      </c>
      <c r="BC14" s="283">
        <f>SUM(BC7:BC13)</f>
        <v>0</v>
      </c>
      <c r="BD14" s="283">
        <f>SUM(BD7:BD13)</f>
        <v>0</v>
      </c>
      <c r="BE14" s="283">
        <f>SUM(BE7:BE13)</f>
        <v>0</v>
      </c>
    </row>
    <row r="15" spans="1:15" ht="12.75">
      <c r="A15" s="245" t="s">
        <v>90</v>
      </c>
      <c r="B15" s="246" t="s">
        <v>115</v>
      </c>
      <c r="C15" s="247" t="s">
        <v>116</v>
      </c>
      <c r="D15" s="248"/>
      <c r="E15" s="249"/>
      <c r="F15" s="249"/>
      <c r="G15" s="250"/>
      <c r="H15" s="251"/>
      <c r="I15" s="252"/>
      <c r="J15" s="253"/>
      <c r="K15" s="254"/>
      <c r="O15" s="255">
        <v>1</v>
      </c>
    </row>
    <row r="16" spans="1:80" ht="12.75">
      <c r="A16" s="256">
        <v>4</v>
      </c>
      <c r="B16" s="257" t="s">
        <v>118</v>
      </c>
      <c r="C16" s="258" t="s">
        <v>119</v>
      </c>
      <c r="D16" s="259" t="s">
        <v>107</v>
      </c>
      <c r="E16" s="260">
        <v>1</v>
      </c>
      <c r="F16" s="260">
        <v>0</v>
      </c>
      <c r="G16" s="261">
        <f>E16*F16</f>
        <v>0</v>
      </c>
      <c r="H16" s="262">
        <v>0</v>
      </c>
      <c r="I16" s="263">
        <f>E16*H16</f>
        <v>0</v>
      </c>
      <c r="J16" s="262"/>
      <c r="K16" s="263">
        <f>E16*J16</f>
        <v>0</v>
      </c>
      <c r="O16" s="255">
        <v>2</v>
      </c>
      <c r="AA16" s="228">
        <v>12</v>
      </c>
      <c r="AB16" s="228">
        <v>0</v>
      </c>
      <c r="AC16" s="228">
        <v>4</v>
      </c>
      <c r="AZ16" s="228">
        <v>1</v>
      </c>
      <c r="BA16" s="228">
        <f>IF(AZ16=1,G16,0)</f>
        <v>0</v>
      </c>
      <c r="BB16" s="228">
        <f>IF(AZ16=2,G16,0)</f>
        <v>0</v>
      </c>
      <c r="BC16" s="228">
        <f>IF(AZ16=3,G16,0)</f>
        <v>0</v>
      </c>
      <c r="BD16" s="228">
        <f>IF(AZ16=4,G16,0)</f>
        <v>0</v>
      </c>
      <c r="BE16" s="228">
        <f>IF(AZ16=5,G16,0)</f>
        <v>0</v>
      </c>
      <c r="CA16" s="255">
        <v>12</v>
      </c>
      <c r="CB16" s="255">
        <v>0</v>
      </c>
    </row>
    <row r="17" spans="1:15" ht="22.5">
      <c r="A17" s="264"/>
      <c r="B17" s="265"/>
      <c r="C17" s="324" t="s">
        <v>120</v>
      </c>
      <c r="D17" s="325"/>
      <c r="E17" s="325"/>
      <c r="F17" s="325"/>
      <c r="G17" s="326"/>
      <c r="I17" s="266"/>
      <c r="K17" s="266"/>
      <c r="L17" s="267" t="s">
        <v>120</v>
      </c>
      <c r="O17" s="255">
        <v>3</v>
      </c>
    </row>
    <row r="18" spans="1:80" ht="12.75">
      <c r="A18" s="256">
        <v>5</v>
      </c>
      <c r="B18" s="257" t="s">
        <v>121</v>
      </c>
      <c r="C18" s="258" t="s">
        <v>122</v>
      </c>
      <c r="D18" s="259" t="s">
        <v>107</v>
      </c>
      <c r="E18" s="260">
        <v>1</v>
      </c>
      <c r="F18" s="260">
        <v>0</v>
      </c>
      <c r="G18" s="261">
        <f>E18*F18</f>
        <v>0</v>
      </c>
      <c r="H18" s="262">
        <v>0</v>
      </c>
      <c r="I18" s="263">
        <f>E18*H18</f>
        <v>0</v>
      </c>
      <c r="J18" s="262"/>
      <c r="K18" s="263">
        <f>E18*J18</f>
        <v>0</v>
      </c>
      <c r="O18" s="255">
        <v>2</v>
      </c>
      <c r="AA18" s="228">
        <v>12</v>
      </c>
      <c r="AB18" s="228">
        <v>0</v>
      </c>
      <c r="AC18" s="228">
        <v>5</v>
      </c>
      <c r="AZ18" s="228">
        <v>1</v>
      </c>
      <c r="BA18" s="228">
        <f>IF(AZ18=1,G18,0)</f>
        <v>0</v>
      </c>
      <c r="BB18" s="228">
        <f>IF(AZ18=2,G18,0)</f>
        <v>0</v>
      </c>
      <c r="BC18" s="228">
        <f>IF(AZ18=3,G18,0)</f>
        <v>0</v>
      </c>
      <c r="BD18" s="228">
        <f>IF(AZ18=4,G18,0)</f>
        <v>0</v>
      </c>
      <c r="BE18" s="228">
        <f>IF(AZ18=5,G18,0)</f>
        <v>0</v>
      </c>
      <c r="CA18" s="255">
        <v>12</v>
      </c>
      <c r="CB18" s="255">
        <v>0</v>
      </c>
    </row>
    <row r="19" spans="1:15" ht="12.75">
      <c r="A19" s="264"/>
      <c r="B19" s="265"/>
      <c r="C19" s="324"/>
      <c r="D19" s="325"/>
      <c r="E19" s="325"/>
      <c r="F19" s="325"/>
      <c r="G19" s="326"/>
      <c r="I19" s="266"/>
      <c r="K19" s="266"/>
      <c r="L19" s="267"/>
      <c r="O19" s="255">
        <v>3</v>
      </c>
    </row>
    <row r="20" spans="1:57" ht="12.75">
      <c r="A20" s="274"/>
      <c r="B20" s="275" t="s">
        <v>92</v>
      </c>
      <c r="C20" s="276" t="s">
        <v>117</v>
      </c>
      <c r="D20" s="277"/>
      <c r="E20" s="278"/>
      <c r="F20" s="279"/>
      <c r="G20" s="280">
        <f>SUM(G15:G19)</f>
        <v>0</v>
      </c>
      <c r="H20" s="281"/>
      <c r="I20" s="282">
        <f>SUM(I15:I19)</f>
        <v>0</v>
      </c>
      <c r="J20" s="281"/>
      <c r="K20" s="282">
        <f>SUM(K15:K19)</f>
        <v>0</v>
      </c>
      <c r="O20" s="255">
        <v>4</v>
      </c>
      <c r="BA20" s="283">
        <f>SUM(BA15:BA19)</f>
        <v>0</v>
      </c>
      <c r="BB20" s="283">
        <f>SUM(BB15:BB19)</f>
        <v>0</v>
      </c>
      <c r="BC20" s="283">
        <f>SUM(BC15:BC19)</f>
        <v>0</v>
      </c>
      <c r="BD20" s="283">
        <f>SUM(BD15:BD19)</f>
        <v>0</v>
      </c>
      <c r="BE20" s="283">
        <f>SUM(BE15:BE19)</f>
        <v>0</v>
      </c>
    </row>
    <row r="21" ht="12.75">
      <c r="E21" s="228"/>
    </row>
    <row r="22" ht="12.75">
      <c r="E22" s="228"/>
    </row>
    <row r="23" ht="12.75">
      <c r="E23" s="228"/>
    </row>
    <row r="24" ht="12.75">
      <c r="E24" s="228"/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spans="1:7" ht="12.75">
      <c r="A44" s="273"/>
      <c r="B44" s="273"/>
      <c r="C44" s="273"/>
      <c r="D44" s="273"/>
      <c r="E44" s="273"/>
      <c r="F44" s="273"/>
      <c r="G44" s="273"/>
    </row>
    <row r="45" spans="1:7" ht="12.75">
      <c r="A45" s="273"/>
      <c r="B45" s="273"/>
      <c r="C45" s="273"/>
      <c r="D45" s="273"/>
      <c r="E45" s="273"/>
      <c r="F45" s="273"/>
      <c r="G45" s="273"/>
    </row>
    <row r="46" spans="1:7" ht="12.75">
      <c r="A46" s="273"/>
      <c r="B46" s="273"/>
      <c r="C46" s="273"/>
      <c r="D46" s="273"/>
      <c r="E46" s="273"/>
      <c r="F46" s="273"/>
      <c r="G46" s="273"/>
    </row>
    <row r="47" spans="1:7" ht="12.75">
      <c r="A47" s="273"/>
      <c r="B47" s="273"/>
      <c r="C47" s="273"/>
      <c r="D47" s="273"/>
      <c r="E47" s="273"/>
      <c r="F47" s="273"/>
      <c r="G47" s="273"/>
    </row>
    <row r="48" ht="12.75">
      <c r="E48" s="228"/>
    </row>
    <row r="49" ht="12.75">
      <c r="E49" s="228"/>
    </row>
    <row r="50" ht="12.75">
      <c r="E50" s="228"/>
    </row>
    <row r="51" ht="12.75">
      <c r="E51" s="228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ht="12.75">
      <c r="E76" s="228"/>
    </row>
    <row r="77" ht="12.75">
      <c r="E77" s="228"/>
    </row>
    <row r="78" ht="12.75">
      <c r="E78" s="228"/>
    </row>
    <row r="79" spans="1:2" ht="12.75">
      <c r="A79" s="284"/>
      <c r="B79" s="284"/>
    </row>
    <row r="80" spans="1:7" ht="12.75">
      <c r="A80" s="273"/>
      <c r="B80" s="273"/>
      <c r="C80" s="285"/>
      <c r="D80" s="285"/>
      <c r="E80" s="286"/>
      <c r="F80" s="285"/>
      <c r="G80" s="287"/>
    </row>
    <row r="81" spans="1:7" ht="12.75">
      <c r="A81" s="288"/>
      <c r="B81" s="288"/>
      <c r="C81" s="273"/>
      <c r="D81" s="273"/>
      <c r="E81" s="289"/>
      <c r="F81" s="273"/>
      <c r="G81" s="273"/>
    </row>
    <row r="82" spans="1:7" ht="12.75">
      <c r="A82" s="273"/>
      <c r="B82" s="273"/>
      <c r="C82" s="273"/>
      <c r="D82" s="273"/>
      <c r="E82" s="289"/>
      <c r="F82" s="273"/>
      <c r="G82" s="273"/>
    </row>
    <row r="83" spans="1:7" ht="12.75">
      <c r="A83" s="273"/>
      <c r="B83" s="273"/>
      <c r="C83" s="273"/>
      <c r="D83" s="273"/>
      <c r="E83" s="289"/>
      <c r="F83" s="273"/>
      <c r="G83" s="273"/>
    </row>
    <row r="84" spans="1:7" ht="12.75">
      <c r="A84" s="273"/>
      <c r="B84" s="273"/>
      <c r="C84" s="273"/>
      <c r="D84" s="273"/>
      <c r="E84" s="289"/>
      <c r="F84" s="273"/>
      <c r="G84" s="273"/>
    </row>
    <row r="85" spans="1:7" ht="12.75">
      <c r="A85" s="273"/>
      <c r="B85" s="273"/>
      <c r="C85" s="273"/>
      <c r="D85" s="273"/>
      <c r="E85" s="289"/>
      <c r="F85" s="273"/>
      <c r="G85" s="273"/>
    </row>
    <row r="86" spans="1:7" ht="12.75">
      <c r="A86" s="273"/>
      <c r="B86" s="273"/>
      <c r="C86" s="273"/>
      <c r="D86" s="273"/>
      <c r="E86" s="289"/>
      <c r="F86" s="273"/>
      <c r="G86" s="273"/>
    </row>
    <row r="87" spans="1:7" ht="12.75">
      <c r="A87" s="273"/>
      <c r="B87" s="273"/>
      <c r="C87" s="273"/>
      <c r="D87" s="273"/>
      <c r="E87" s="289"/>
      <c r="F87" s="273"/>
      <c r="G87" s="273"/>
    </row>
    <row r="88" spans="1:7" ht="12.75">
      <c r="A88" s="273"/>
      <c r="B88" s="273"/>
      <c r="C88" s="273"/>
      <c r="D88" s="273"/>
      <c r="E88" s="289"/>
      <c r="F88" s="273"/>
      <c r="G88" s="273"/>
    </row>
    <row r="89" spans="1:7" ht="12.75">
      <c r="A89" s="273"/>
      <c r="B89" s="273"/>
      <c r="C89" s="273"/>
      <c r="D89" s="273"/>
      <c r="E89" s="289"/>
      <c r="F89" s="273"/>
      <c r="G89" s="273"/>
    </row>
    <row r="90" spans="1:7" ht="12.75">
      <c r="A90" s="273"/>
      <c r="B90" s="273"/>
      <c r="C90" s="273"/>
      <c r="D90" s="273"/>
      <c r="E90" s="289"/>
      <c r="F90" s="273"/>
      <c r="G90" s="273"/>
    </row>
    <row r="91" spans="1:7" ht="12.75">
      <c r="A91" s="273"/>
      <c r="B91" s="273"/>
      <c r="C91" s="273"/>
      <c r="D91" s="273"/>
      <c r="E91" s="289"/>
      <c r="F91" s="273"/>
      <c r="G91" s="273"/>
    </row>
    <row r="92" spans="1:7" ht="12.75">
      <c r="A92" s="273"/>
      <c r="B92" s="273"/>
      <c r="C92" s="273"/>
      <c r="D92" s="273"/>
      <c r="E92" s="289"/>
      <c r="F92" s="273"/>
      <c r="G92" s="273"/>
    </row>
    <row r="93" spans="1:7" ht="12.75">
      <c r="A93" s="273"/>
      <c r="B93" s="273"/>
      <c r="C93" s="273"/>
      <c r="D93" s="273"/>
      <c r="E93" s="289"/>
      <c r="F93" s="273"/>
      <c r="G93" s="273"/>
    </row>
  </sheetData>
  <sheetProtection/>
  <mergeCells count="9">
    <mergeCell ref="C17:G17"/>
    <mergeCell ref="C19:G19"/>
    <mergeCell ref="A1:G1"/>
    <mergeCell ref="A3:B3"/>
    <mergeCell ref="A4:B4"/>
    <mergeCell ref="E4:G4"/>
    <mergeCell ref="C9:G9"/>
    <mergeCell ref="C11:G11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93</v>
      </c>
      <c r="B1" s="90"/>
      <c r="C1" s="90"/>
      <c r="D1" s="90"/>
      <c r="E1" s="90"/>
      <c r="F1" s="90"/>
      <c r="G1" s="90"/>
    </row>
    <row r="2" spans="1:7" ht="12.75" customHeight="1">
      <c r="A2" s="91" t="s">
        <v>30</v>
      </c>
      <c r="B2" s="92"/>
      <c r="C2" s="93" t="s">
        <v>98</v>
      </c>
      <c r="D2" s="93" t="s">
        <v>126</v>
      </c>
      <c r="E2" s="94"/>
      <c r="F2" s="95" t="s">
        <v>31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32</v>
      </c>
      <c r="B4" s="98"/>
      <c r="C4" s="99"/>
      <c r="D4" s="99"/>
      <c r="E4" s="100"/>
      <c r="F4" s="101" t="s">
        <v>33</v>
      </c>
      <c r="G4" s="104"/>
    </row>
    <row r="5" spans="1:7" ht="12.75" customHeight="1">
      <c r="A5" s="105" t="s">
        <v>98</v>
      </c>
      <c r="B5" s="106"/>
      <c r="C5" s="107" t="s">
        <v>99</v>
      </c>
      <c r="D5" s="108"/>
      <c r="E5" s="106"/>
      <c r="F5" s="101" t="s">
        <v>34</v>
      </c>
      <c r="G5" s="102"/>
    </row>
    <row r="6" spans="1:15" ht="12.75" customHeight="1">
      <c r="A6" s="103" t="s">
        <v>35</v>
      </c>
      <c r="B6" s="98"/>
      <c r="C6" s="99"/>
      <c r="D6" s="99"/>
      <c r="E6" s="100"/>
      <c r="F6" s="109" t="s">
        <v>36</v>
      </c>
      <c r="G6" s="110"/>
      <c r="O6" s="111"/>
    </row>
    <row r="7" spans="1:7" ht="12.75" customHeight="1">
      <c r="A7" s="112" t="s">
        <v>95</v>
      </c>
      <c r="B7" s="113"/>
      <c r="C7" s="114" t="s">
        <v>96</v>
      </c>
      <c r="D7" s="115"/>
      <c r="E7" s="115"/>
      <c r="F7" s="116" t="s">
        <v>37</v>
      </c>
      <c r="G7" s="110">
        <f>IF(G6=0,,ROUND((F30+F32)/G6,1))</f>
        <v>0</v>
      </c>
    </row>
    <row r="8" spans="1:9" ht="12.75">
      <c r="A8" s="117" t="s">
        <v>38</v>
      </c>
      <c r="B8" s="101"/>
      <c r="C8" s="310" t="s">
        <v>124</v>
      </c>
      <c r="D8" s="310"/>
      <c r="E8" s="311"/>
      <c r="F8" s="118" t="s">
        <v>39</v>
      </c>
      <c r="G8" s="119"/>
      <c r="H8" s="120"/>
      <c r="I8" s="121"/>
    </row>
    <row r="9" spans="1:8" ht="12.75">
      <c r="A9" s="117" t="s">
        <v>40</v>
      </c>
      <c r="B9" s="101"/>
      <c r="C9" s="310"/>
      <c r="D9" s="310"/>
      <c r="E9" s="311"/>
      <c r="F9" s="101"/>
      <c r="G9" s="122"/>
      <c r="H9" s="123"/>
    </row>
    <row r="10" spans="1:8" ht="12.75">
      <c r="A10" s="117" t="s">
        <v>41</v>
      </c>
      <c r="B10" s="101"/>
      <c r="C10" s="310" t="s">
        <v>123</v>
      </c>
      <c r="D10" s="310"/>
      <c r="E10" s="310"/>
      <c r="F10" s="124"/>
      <c r="G10" s="125"/>
      <c r="H10" s="126"/>
    </row>
    <row r="11" spans="1:57" ht="13.5" customHeight="1">
      <c r="A11" s="117" t="s">
        <v>42</v>
      </c>
      <c r="B11" s="101"/>
      <c r="C11" s="310"/>
      <c r="D11" s="310"/>
      <c r="E11" s="310"/>
      <c r="F11" s="127" t="s">
        <v>43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44</v>
      </c>
      <c r="B12" s="98"/>
      <c r="C12" s="312"/>
      <c r="D12" s="312"/>
      <c r="E12" s="312"/>
      <c r="F12" s="131" t="s">
        <v>45</v>
      </c>
      <c r="G12" s="132"/>
      <c r="H12" s="123"/>
    </row>
    <row r="13" spans="1:8" ht="28.5" customHeight="1" thickBot="1">
      <c r="A13" s="133" t="s">
        <v>46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47</v>
      </c>
      <c r="B14" s="138"/>
      <c r="C14" s="139"/>
      <c r="D14" s="140" t="s">
        <v>48</v>
      </c>
      <c r="E14" s="141"/>
      <c r="F14" s="141"/>
      <c r="G14" s="139"/>
    </row>
    <row r="15" spans="1:7" ht="15.75" customHeight="1">
      <c r="A15" s="142"/>
      <c r="B15" s="143" t="s">
        <v>49</v>
      </c>
      <c r="C15" s="144">
        <f>'01 01 Rek'!E29</f>
        <v>0</v>
      </c>
      <c r="D15" s="145">
        <f>'01 01 Rek'!A37</f>
        <v>0</v>
      </c>
      <c r="E15" s="146"/>
      <c r="F15" s="147"/>
      <c r="G15" s="144">
        <f>'01 01 Rek'!I37</f>
        <v>0</v>
      </c>
    </row>
    <row r="16" spans="1:7" ht="15.75" customHeight="1">
      <c r="A16" s="142" t="s">
        <v>50</v>
      </c>
      <c r="B16" s="143" t="s">
        <v>51</v>
      </c>
      <c r="C16" s="144">
        <f>'01 01 Rek'!F29</f>
        <v>0</v>
      </c>
      <c r="D16" s="97"/>
      <c r="E16" s="148"/>
      <c r="F16" s="149"/>
      <c r="G16" s="144"/>
    </row>
    <row r="17" spans="1:7" ht="15.75" customHeight="1">
      <c r="A17" s="142" t="s">
        <v>52</v>
      </c>
      <c r="B17" s="143" t="s">
        <v>53</v>
      </c>
      <c r="C17" s="144">
        <f>'01 01 Rek'!H29</f>
        <v>0</v>
      </c>
      <c r="D17" s="97"/>
      <c r="E17" s="148"/>
      <c r="F17" s="149"/>
      <c r="G17" s="144"/>
    </row>
    <row r="18" spans="1:7" ht="15.75" customHeight="1">
      <c r="A18" s="150" t="s">
        <v>54</v>
      </c>
      <c r="B18" s="151" t="s">
        <v>55</v>
      </c>
      <c r="C18" s="144">
        <f>'01 01 Rek'!G29</f>
        <v>0</v>
      </c>
      <c r="D18" s="97"/>
      <c r="E18" s="148"/>
      <c r="F18" s="149"/>
      <c r="G18" s="144"/>
    </row>
    <row r="19" spans="1:7" ht="15.75" customHeight="1">
      <c r="A19" s="152" t="s">
        <v>56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'01 01 Rek'!I29</f>
        <v>0</v>
      </c>
      <c r="D21" s="97"/>
      <c r="E21" s="148"/>
      <c r="F21" s="149"/>
      <c r="G21" s="144"/>
    </row>
    <row r="22" spans="1:7" ht="15.75" customHeight="1">
      <c r="A22" s="153" t="s">
        <v>57</v>
      </c>
      <c r="B22" s="123"/>
      <c r="C22" s="144">
        <f>C19+C21</f>
        <v>0</v>
      </c>
      <c r="D22" s="97" t="s">
        <v>58</v>
      </c>
      <c r="E22" s="148"/>
      <c r="F22" s="149"/>
      <c r="G22" s="144">
        <f>G23-SUM(G15:G21)</f>
        <v>0</v>
      </c>
    </row>
    <row r="23" spans="1:7" ht="15.75" customHeight="1" thickBot="1">
      <c r="A23" s="313" t="s">
        <v>59</v>
      </c>
      <c r="B23" s="314"/>
      <c r="C23" s="154">
        <f>C22+G23</f>
        <v>0</v>
      </c>
      <c r="D23" s="155" t="s">
        <v>60</v>
      </c>
      <c r="E23" s="156"/>
      <c r="F23" s="157"/>
      <c r="G23" s="144">
        <f>'01 01 Rek'!H35</f>
        <v>0</v>
      </c>
    </row>
    <row r="24" spans="1:7" ht="12.75">
      <c r="A24" s="158" t="s">
        <v>61</v>
      </c>
      <c r="B24" s="159"/>
      <c r="C24" s="160"/>
      <c r="D24" s="159" t="s">
        <v>62</v>
      </c>
      <c r="E24" s="159"/>
      <c r="F24" s="161" t="s">
        <v>63</v>
      </c>
      <c r="G24" s="162"/>
    </row>
    <row r="25" spans="1:7" ht="12.75">
      <c r="A25" s="153" t="s">
        <v>64</v>
      </c>
      <c r="B25" s="123"/>
      <c r="C25" s="163"/>
      <c r="D25" s="123" t="s">
        <v>64</v>
      </c>
      <c r="F25" s="164" t="s">
        <v>64</v>
      </c>
      <c r="G25" s="165"/>
    </row>
    <row r="26" spans="1:7" ht="37.5" customHeight="1">
      <c r="A26" s="153" t="s">
        <v>65</v>
      </c>
      <c r="B26" s="166"/>
      <c r="C26" s="295">
        <v>42173</v>
      </c>
      <c r="D26" s="123" t="s">
        <v>65</v>
      </c>
      <c r="F26" s="164" t="s">
        <v>65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66</v>
      </c>
      <c r="B28" s="123"/>
      <c r="C28" s="163"/>
      <c r="D28" s="164" t="s">
        <v>67</v>
      </c>
      <c r="E28" s="163"/>
      <c r="F28" s="168" t="s">
        <v>67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68</v>
      </c>
      <c r="E30" s="174"/>
      <c r="F30" s="305">
        <f>C23-F32</f>
        <v>0</v>
      </c>
      <c r="G30" s="306"/>
    </row>
    <row r="31" spans="1:7" ht="12.75">
      <c r="A31" s="171" t="s">
        <v>69</v>
      </c>
      <c r="B31" s="172"/>
      <c r="C31" s="173">
        <f>C30</f>
        <v>21</v>
      </c>
      <c r="D31" s="172" t="s">
        <v>70</v>
      </c>
      <c r="E31" s="174"/>
      <c r="F31" s="305">
        <f>ROUND(PRODUCT(F30,C31/100),0)</f>
        <v>0</v>
      </c>
      <c r="G31" s="306"/>
    </row>
    <row r="32" spans="1:7" ht="12.75">
      <c r="A32" s="171" t="s">
        <v>11</v>
      </c>
      <c r="B32" s="172"/>
      <c r="C32" s="173">
        <v>0</v>
      </c>
      <c r="D32" s="172" t="s">
        <v>70</v>
      </c>
      <c r="E32" s="174"/>
      <c r="F32" s="305">
        <v>0</v>
      </c>
      <c r="G32" s="306"/>
    </row>
    <row r="33" spans="1:7" ht="12.75">
      <c r="A33" s="171" t="s">
        <v>69</v>
      </c>
      <c r="B33" s="175"/>
      <c r="C33" s="176">
        <f>C32</f>
        <v>0</v>
      </c>
      <c r="D33" s="172" t="s">
        <v>70</v>
      </c>
      <c r="E33" s="149"/>
      <c r="F33" s="305">
        <f>ROUND(PRODUCT(F32,C33/100),0)</f>
        <v>0</v>
      </c>
      <c r="G33" s="306"/>
    </row>
    <row r="34" spans="1:7" s="180" customFormat="1" ht="19.5" customHeight="1" thickBot="1">
      <c r="A34" s="177" t="s">
        <v>71</v>
      </c>
      <c r="B34" s="178"/>
      <c r="C34" s="178"/>
      <c r="D34" s="178"/>
      <c r="E34" s="179"/>
      <c r="F34" s="307">
        <f>ROUND(SUM(F30:F33),0)</f>
        <v>0</v>
      </c>
      <c r="G34" s="308"/>
    </row>
    <row r="36" spans="1:8" ht="12.75">
      <c r="A36" s="2" t="s">
        <v>72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09" t="s">
        <v>438</v>
      </c>
      <c r="C37" s="309"/>
      <c r="D37" s="309"/>
      <c r="E37" s="309"/>
      <c r="F37" s="309"/>
      <c r="G37" s="309"/>
      <c r="H37" s="1" t="s">
        <v>1</v>
      </c>
    </row>
    <row r="38" spans="1:8" ht="12.75" customHeight="1">
      <c r="A38" s="181"/>
      <c r="B38" s="309"/>
      <c r="C38" s="309"/>
      <c r="D38" s="309"/>
      <c r="E38" s="309"/>
      <c r="F38" s="309"/>
      <c r="G38" s="309"/>
      <c r="H38" s="1" t="s">
        <v>1</v>
      </c>
    </row>
    <row r="39" spans="1:8" ht="12.75">
      <c r="A39" s="181"/>
      <c r="B39" s="309"/>
      <c r="C39" s="309"/>
      <c r="D39" s="309"/>
      <c r="E39" s="309"/>
      <c r="F39" s="309"/>
      <c r="G39" s="309"/>
      <c r="H39" s="1" t="s">
        <v>1</v>
      </c>
    </row>
    <row r="40" spans="1:8" ht="12.75">
      <c r="A40" s="181"/>
      <c r="B40" s="309"/>
      <c r="C40" s="309"/>
      <c r="D40" s="309"/>
      <c r="E40" s="309"/>
      <c r="F40" s="309"/>
      <c r="G40" s="309"/>
      <c r="H40" s="1" t="s">
        <v>1</v>
      </c>
    </row>
    <row r="41" spans="1:8" ht="12.75">
      <c r="A41" s="181"/>
      <c r="B41" s="309"/>
      <c r="C41" s="309"/>
      <c r="D41" s="309"/>
      <c r="E41" s="309"/>
      <c r="F41" s="309"/>
      <c r="G41" s="309"/>
      <c r="H41" s="1" t="s">
        <v>1</v>
      </c>
    </row>
    <row r="42" spans="1:8" ht="12.75">
      <c r="A42" s="181"/>
      <c r="B42" s="309"/>
      <c r="C42" s="309"/>
      <c r="D42" s="309"/>
      <c r="E42" s="309"/>
      <c r="F42" s="309"/>
      <c r="G42" s="309"/>
      <c r="H42" s="1" t="s">
        <v>1</v>
      </c>
    </row>
    <row r="43" spans="1:8" ht="12.75">
      <c r="A43" s="181"/>
      <c r="B43" s="309"/>
      <c r="C43" s="309"/>
      <c r="D43" s="309"/>
      <c r="E43" s="309"/>
      <c r="F43" s="309"/>
      <c r="G43" s="309"/>
      <c r="H43" s="1" t="s">
        <v>1</v>
      </c>
    </row>
    <row r="44" spans="1:8" ht="12.75" customHeight="1">
      <c r="A44" s="181"/>
      <c r="B44" s="309"/>
      <c r="C44" s="309"/>
      <c r="D44" s="309"/>
      <c r="E44" s="309"/>
      <c r="F44" s="309"/>
      <c r="G44" s="309"/>
      <c r="H44" s="1" t="s">
        <v>1</v>
      </c>
    </row>
    <row r="45" spans="1:8" ht="12.75" customHeight="1">
      <c r="A45" s="181"/>
      <c r="B45" s="309"/>
      <c r="C45" s="309"/>
      <c r="D45" s="309"/>
      <c r="E45" s="309"/>
      <c r="F45" s="309"/>
      <c r="G45" s="309"/>
      <c r="H45" s="1" t="s">
        <v>1</v>
      </c>
    </row>
    <row r="46" spans="2:7" ht="12.75">
      <c r="B46" s="304"/>
      <c r="C46" s="304"/>
      <c r="D46" s="304"/>
      <c r="E46" s="304"/>
      <c r="F46" s="304"/>
      <c r="G46" s="304"/>
    </row>
    <row r="47" spans="2:7" ht="12.75">
      <c r="B47" s="304"/>
      <c r="C47" s="304"/>
      <c r="D47" s="304"/>
      <c r="E47" s="304"/>
      <c r="F47" s="304"/>
      <c r="G47" s="304"/>
    </row>
    <row r="48" spans="2:7" ht="12.75">
      <c r="B48" s="304"/>
      <c r="C48" s="304"/>
      <c r="D48" s="304"/>
      <c r="E48" s="304"/>
      <c r="F48" s="304"/>
      <c r="G48" s="304"/>
    </row>
    <row r="49" spans="2:7" ht="12.75">
      <c r="B49" s="304"/>
      <c r="C49" s="304"/>
      <c r="D49" s="304"/>
      <c r="E49" s="304"/>
      <c r="F49" s="304"/>
      <c r="G49" s="304"/>
    </row>
    <row r="50" spans="2:7" ht="12.75">
      <c r="B50" s="304"/>
      <c r="C50" s="304"/>
      <c r="D50" s="304"/>
      <c r="E50" s="304"/>
      <c r="F50" s="304"/>
      <c r="G50" s="304"/>
    </row>
    <row r="51" spans="2:7" ht="12.75">
      <c r="B51" s="304"/>
      <c r="C51" s="304"/>
      <c r="D51" s="304"/>
      <c r="E51" s="304"/>
      <c r="F51" s="304"/>
      <c r="G51" s="304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6"/>
  <sheetViews>
    <sheetView zoomScalePageLayoutView="0" workbookViewId="0" topLeftCell="A1">
      <selection activeCell="A31" sqref="A31:I35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5" t="s">
        <v>2</v>
      </c>
      <c r="B1" s="316"/>
      <c r="C1" s="182" t="s">
        <v>97</v>
      </c>
      <c r="D1" s="183"/>
      <c r="E1" s="184"/>
      <c r="F1" s="183"/>
      <c r="G1" s="185" t="s">
        <v>73</v>
      </c>
      <c r="H1" s="186" t="s">
        <v>98</v>
      </c>
      <c r="I1" s="187"/>
    </row>
    <row r="2" spans="1:9" ht="13.5" thickBot="1">
      <c r="A2" s="317" t="s">
        <v>74</v>
      </c>
      <c r="B2" s="318"/>
      <c r="C2" s="188" t="s">
        <v>100</v>
      </c>
      <c r="D2" s="189"/>
      <c r="E2" s="190"/>
      <c r="F2" s="189"/>
      <c r="G2" s="319" t="s">
        <v>126</v>
      </c>
      <c r="H2" s="320"/>
      <c r="I2" s="321"/>
    </row>
    <row r="3" ht="13.5" thickTop="1">
      <c r="F3" s="123"/>
    </row>
    <row r="4" spans="1:9" ht="19.5" customHeight="1">
      <c r="A4" s="191" t="s">
        <v>75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76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>'01 01 Pol'!B7</f>
        <v>3</v>
      </c>
      <c r="B7" s="62" t="str">
        <f>'01 01 Pol'!C7</f>
        <v>Svislé a kompletní konstrukce</v>
      </c>
      <c r="D7" s="200"/>
      <c r="E7" s="291">
        <f>'01 01 Pol'!BA18</f>
        <v>0</v>
      </c>
      <c r="F7" s="292">
        <f>'01 01 Pol'!BB18</f>
        <v>0</v>
      </c>
      <c r="G7" s="292">
        <f>'01 01 Pol'!BC18</f>
        <v>0</v>
      </c>
      <c r="H7" s="292">
        <f>'01 01 Pol'!BD18</f>
        <v>0</v>
      </c>
      <c r="I7" s="293">
        <f>'01 01 Pol'!BE18</f>
        <v>0</v>
      </c>
    </row>
    <row r="8" spans="1:9" s="123" customFormat="1" ht="12.75">
      <c r="A8" s="290" t="str">
        <f>'01 01 Pol'!B19</f>
        <v>61</v>
      </c>
      <c r="B8" s="62" t="str">
        <f>'01 01 Pol'!C19</f>
        <v>Upravy povrchů vnitřní</v>
      </c>
      <c r="D8" s="200"/>
      <c r="E8" s="291">
        <f>'01 01 Pol'!BA64</f>
        <v>0</v>
      </c>
      <c r="F8" s="292">
        <f>'01 01 Pol'!BB64</f>
        <v>0</v>
      </c>
      <c r="G8" s="292">
        <f>'01 01 Pol'!BC64</f>
        <v>0</v>
      </c>
      <c r="H8" s="292">
        <f>'01 01 Pol'!BD64</f>
        <v>0</v>
      </c>
      <c r="I8" s="293">
        <f>'01 01 Pol'!BE64</f>
        <v>0</v>
      </c>
    </row>
    <row r="9" spans="1:9" s="123" customFormat="1" ht="12.75">
      <c r="A9" s="290" t="str">
        <f>'01 01 Pol'!B65</f>
        <v>64</v>
      </c>
      <c r="B9" s="62" t="str">
        <f>'01 01 Pol'!C65</f>
        <v>Výplně otvorů</v>
      </c>
      <c r="D9" s="200"/>
      <c r="E9" s="291">
        <f>'01 01 Pol'!BA69</f>
        <v>0</v>
      </c>
      <c r="F9" s="292">
        <f>'01 01 Pol'!BB69</f>
        <v>0</v>
      </c>
      <c r="G9" s="292">
        <f>'01 01 Pol'!BC69</f>
        <v>0</v>
      </c>
      <c r="H9" s="292">
        <f>'01 01 Pol'!BD69</f>
        <v>0</v>
      </c>
      <c r="I9" s="293">
        <f>'01 01 Pol'!BE69</f>
        <v>0</v>
      </c>
    </row>
    <row r="10" spans="1:9" s="123" customFormat="1" ht="12.75">
      <c r="A10" s="290" t="str">
        <f>'01 01 Pol'!B70</f>
        <v>94</v>
      </c>
      <c r="B10" s="62" t="str">
        <f>'01 01 Pol'!C70</f>
        <v>Lešení a stavební výtahy</v>
      </c>
      <c r="D10" s="200"/>
      <c r="E10" s="291">
        <f>'01 01 Pol'!BA75</f>
        <v>0</v>
      </c>
      <c r="F10" s="292">
        <f>'01 01 Pol'!BB75</f>
        <v>0</v>
      </c>
      <c r="G10" s="292">
        <f>'01 01 Pol'!BC75</f>
        <v>0</v>
      </c>
      <c r="H10" s="292">
        <f>'01 01 Pol'!BD75</f>
        <v>0</v>
      </c>
      <c r="I10" s="293">
        <f>'01 01 Pol'!BE75</f>
        <v>0</v>
      </c>
    </row>
    <row r="11" spans="1:9" s="123" customFormat="1" ht="12.75">
      <c r="A11" s="290" t="str">
        <f>'01 01 Pol'!B76</f>
        <v>95</v>
      </c>
      <c r="B11" s="62" t="str">
        <f>'01 01 Pol'!C76</f>
        <v>Dokončovací kce na pozem.stav.</v>
      </c>
      <c r="D11" s="200"/>
      <c r="E11" s="291">
        <f>'01 01 Pol'!BA79</f>
        <v>0</v>
      </c>
      <c r="F11" s="292">
        <f>'01 01 Pol'!BB79</f>
        <v>0</v>
      </c>
      <c r="G11" s="292">
        <f>'01 01 Pol'!BC79</f>
        <v>0</v>
      </c>
      <c r="H11" s="292">
        <f>'01 01 Pol'!BD79</f>
        <v>0</v>
      </c>
      <c r="I11" s="293">
        <f>'01 01 Pol'!BE79</f>
        <v>0</v>
      </c>
    </row>
    <row r="12" spans="1:9" s="123" customFormat="1" ht="12.75">
      <c r="A12" s="290" t="str">
        <f>'01 01 Pol'!B80</f>
        <v>96</v>
      </c>
      <c r="B12" s="62" t="str">
        <f>'01 01 Pol'!C80</f>
        <v>Bourání konstrukcí</v>
      </c>
      <c r="D12" s="200"/>
      <c r="E12" s="291">
        <f>'01 01 Pol'!BA99</f>
        <v>0</v>
      </c>
      <c r="F12" s="292">
        <f>'01 01 Pol'!BB99</f>
        <v>0</v>
      </c>
      <c r="G12" s="292">
        <f>'01 01 Pol'!BC99</f>
        <v>0</v>
      </c>
      <c r="H12" s="292">
        <f>'01 01 Pol'!BD99</f>
        <v>0</v>
      </c>
      <c r="I12" s="293">
        <f>'01 01 Pol'!BE99</f>
        <v>0</v>
      </c>
    </row>
    <row r="13" spans="1:9" s="123" customFormat="1" ht="12.75">
      <c r="A13" s="290" t="str">
        <f>'01 01 Pol'!B100</f>
        <v>97</v>
      </c>
      <c r="B13" s="62" t="str">
        <f>'01 01 Pol'!C100</f>
        <v>Prorážení otvorů</v>
      </c>
      <c r="D13" s="200"/>
      <c r="E13" s="291">
        <f>'01 01 Pol'!BA125</f>
        <v>0</v>
      </c>
      <c r="F13" s="292">
        <f>'01 01 Pol'!BB125</f>
        <v>0</v>
      </c>
      <c r="G13" s="292">
        <f>'01 01 Pol'!BC125</f>
        <v>0</v>
      </c>
      <c r="H13" s="292">
        <f>'01 01 Pol'!BD125</f>
        <v>0</v>
      </c>
      <c r="I13" s="293">
        <f>'01 01 Pol'!BE125</f>
        <v>0</v>
      </c>
    </row>
    <row r="14" spans="1:9" s="123" customFormat="1" ht="12.75">
      <c r="A14" s="290" t="str">
        <f>'01 01 Pol'!B126</f>
        <v>99</v>
      </c>
      <c r="B14" s="62" t="str">
        <f>'01 01 Pol'!C126</f>
        <v>Přesun hmot</v>
      </c>
      <c r="D14" s="200"/>
      <c r="E14" s="291">
        <f>'01 01 Pol'!BA128</f>
        <v>0</v>
      </c>
      <c r="F14" s="292">
        <f>'01 01 Pol'!BB128</f>
        <v>0</v>
      </c>
      <c r="G14" s="292">
        <f>'01 01 Pol'!BC128</f>
        <v>0</v>
      </c>
      <c r="H14" s="292">
        <f>'01 01 Pol'!BD128</f>
        <v>0</v>
      </c>
      <c r="I14" s="293">
        <f>'01 01 Pol'!BE128</f>
        <v>0</v>
      </c>
    </row>
    <row r="15" spans="1:9" s="123" customFormat="1" ht="12.75">
      <c r="A15" s="290" t="str">
        <f>'01 01 Pol'!B129</f>
        <v>990</v>
      </c>
      <c r="B15" s="62" t="str">
        <f>'01 01 Pol'!C129</f>
        <v>Ostatní práce</v>
      </c>
      <c r="D15" s="200"/>
      <c r="E15" s="291">
        <f>'01 01 Pol'!BA133</f>
        <v>0</v>
      </c>
      <c r="F15" s="292">
        <f>'01 01 Pol'!BB133</f>
        <v>0</v>
      </c>
      <c r="G15" s="292">
        <f>'01 01 Pol'!BC133</f>
        <v>0</v>
      </c>
      <c r="H15" s="292">
        <f>'01 01 Pol'!BD133</f>
        <v>0</v>
      </c>
      <c r="I15" s="293">
        <f>'01 01 Pol'!BE133</f>
        <v>0</v>
      </c>
    </row>
    <row r="16" spans="1:9" s="123" customFormat="1" ht="12.75">
      <c r="A16" s="290" t="str">
        <f>'01 01 Pol'!B134</f>
        <v>711</v>
      </c>
      <c r="B16" s="62" t="str">
        <f>'01 01 Pol'!C134</f>
        <v>Izolace proti vodě</v>
      </c>
      <c r="D16" s="200"/>
      <c r="E16" s="291">
        <f>'01 01 Pol'!BA142</f>
        <v>0</v>
      </c>
      <c r="F16" s="292">
        <f>'01 01 Pol'!BB142</f>
        <v>0</v>
      </c>
      <c r="G16" s="292">
        <f>'01 01 Pol'!BC142</f>
        <v>0</v>
      </c>
      <c r="H16" s="292">
        <f>'01 01 Pol'!BD142</f>
        <v>0</v>
      </c>
      <c r="I16" s="293">
        <f>'01 01 Pol'!BE142</f>
        <v>0</v>
      </c>
    </row>
    <row r="17" spans="1:9" s="123" customFormat="1" ht="12.75">
      <c r="A17" s="290" t="str">
        <f>'01 01 Pol'!B143</f>
        <v>713</v>
      </c>
      <c r="B17" s="62" t="str">
        <f>'01 01 Pol'!C143</f>
        <v>Izolace tepelné</v>
      </c>
      <c r="D17" s="200"/>
      <c r="E17" s="291">
        <f>'01 01 Pol'!BA166</f>
        <v>0</v>
      </c>
      <c r="F17" s="292">
        <f>'01 01 Pol'!BB166</f>
        <v>0</v>
      </c>
      <c r="G17" s="292">
        <f>'01 01 Pol'!BC166</f>
        <v>0</v>
      </c>
      <c r="H17" s="292">
        <f>'01 01 Pol'!BD166</f>
        <v>0</v>
      </c>
      <c r="I17" s="293">
        <f>'01 01 Pol'!BE166</f>
        <v>0</v>
      </c>
    </row>
    <row r="18" spans="1:9" s="123" customFormat="1" ht="12.75">
      <c r="A18" s="290" t="str">
        <f>'01 01 Pol'!B167</f>
        <v>725</v>
      </c>
      <c r="B18" s="62" t="str">
        <f>'01 01 Pol'!C167</f>
        <v>Zařizovací předměty</v>
      </c>
      <c r="D18" s="200"/>
      <c r="E18" s="291">
        <f>'01 01 Pol'!BA174</f>
        <v>0</v>
      </c>
      <c r="F18" s="292">
        <f>'01 01 Pol'!BB174</f>
        <v>0</v>
      </c>
      <c r="G18" s="292">
        <f>'01 01 Pol'!BC174</f>
        <v>0</v>
      </c>
      <c r="H18" s="292">
        <f>'01 01 Pol'!BD174</f>
        <v>0</v>
      </c>
      <c r="I18" s="293">
        <f>'01 01 Pol'!BE174</f>
        <v>0</v>
      </c>
    </row>
    <row r="19" spans="1:9" s="123" customFormat="1" ht="12.75">
      <c r="A19" s="290" t="str">
        <f>'01 01 Pol'!B175</f>
        <v>762</v>
      </c>
      <c r="B19" s="62" t="str">
        <f>'01 01 Pol'!C175</f>
        <v>Konstrukce tesařské</v>
      </c>
      <c r="D19" s="200"/>
      <c r="E19" s="291">
        <f>'01 01 Pol'!BA191</f>
        <v>0</v>
      </c>
      <c r="F19" s="292">
        <f>'01 01 Pol'!BB191</f>
        <v>0</v>
      </c>
      <c r="G19" s="292">
        <f>'01 01 Pol'!BC191</f>
        <v>0</v>
      </c>
      <c r="H19" s="292">
        <f>'01 01 Pol'!BD191</f>
        <v>0</v>
      </c>
      <c r="I19" s="293">
        <f>'01 01 Pol'!BE191</f>
        <v>0</v>
      </c>
    </row>
    <row r="20" spans="1:9" s="123" customFormat="1" ht="12.75">
      <c r="A20" s="290" t="str">
        <f>'01 01 Pol'!B192</f>
        <v>766</v>
      </c>
      <c r="B20" s="62" t="str">
        <f>'01 01 Pol'!C192</f>
        <v>Konstrukce truhlářské</v>
      </c>
      <c r="D20" s="200"/>
      <c r="E20" s="291">
        <f>'01 01 Pol'!BA199</f>
        <v>0</v>
      </c>
      <c r="F20" s="292">
        <f>'01 01 Pol'!BB199</f>
        <v>0</v>
      </c>
      <c r="G20" s="292">
        <f>'01 01 Pol'!BC199</f>
        <v>0</v>
      </c>
      <c r="H20" s="292">
        <f>'01 01 Pol'!BD199</f>
        <v>0</v>
      </c>
      <c r="I20" s="293">
        <f>'01 01 Pol'!BE199</f>
        <v>0</v>
      </c>
    </row>
    <row r="21" spans="1:9" s="123" customFormat="1" ht="12.75">
      <c r="A21" s="290" t="str">
        <f>'01 01 Pol'!B200</f>
        <v>771</v>
      </c>
      <c r="B21" s="62" t="str">
        <f>'01 01 Pol'!C200</f>
        <v>Podlahy z dlaždic a obklady</v>
      </c>
      <c r="D21" s="200"/>
      <c r="E21" s="291">
        <f>'01 01 Pol'!BA215</f>
        <v>0</v>
      </c>
      <c r="F21" s="292">
        <f>'01 01 Pol'!BB215</f>
        <v>0</v>
      </c>
      <c r="G21" s="292">
        <f>'01 01 Pol'!BC215</f>
        <v>0</v>
      </c>
      <c r="H21" s="292">
        <f>'01 01 Pol'!BD215</f>
        <v>0</v>
      </c>
      <c r="I21" s="293">
        <f>'01 01 Pol'!BE215</f>
        <v>0</v>
      </c>
    </row>
    <row r="22" spans="1:9" s="123" customFormat="1" ht="12.75">
      <c r="A22" s="290" t="str">
        <f>'01 01 Pol'!B216</f>
        <v>776</v>
      </c>
      <c r="B22" s="62" t="str">
        <f>'01 01 Pol'!C216</f>
        <v>Podlahy povlakové</v>
      </c>
      <c r="D22" s="200"/>
      <c r="E22" s="291">
        <f>'01 01 Pol'!BA228</f>
        <v>0</v>
      </c>
      <c r="F22" s="292">
        <f>'01 01 Pol'!BB228</f>
        <v>0</v>
      </c>
      <c r="G22" s="292">
        <f>'01 01 Pol'!BC228</f>
        <v>0</v>
      </c>
      <c r="H22" s="292">
        <f>'01 01 Pol'!BD228</f>
        <v>0</v>
      </c>
      <c r="I22" s="293">
        <f>'01 01 Pol'!BE228</f>
        <v>0</v>
      </c>
    </row>
    <row r="23" spans="1:9" s="123" customFormat="1" ht="12.75">
      <c r="A23" s="290" t="str">
        <f>'01 01 Pol'!B229</f>
        <v>777</v>
      </c>
      <c r="B23" s="62" t="str">
        <f>'01 01 Pol'!C229</f>
        <v>Podlahy ze syntetických hmot</v>
      </c>
      <c r="D23" s="200"/>
      <c r="E23" s="291">
        <f>'01 01 Pol'!BA237</f>
        <v>0</v>
      </c>
      <c r="F23" s="292">
        <f>'01 01 Pol'!BB237</f>
        <v>0</v>
      </c>
      <c r="G23" s="292">
        <f>'01 01 Pol'!BC237</f>
        <v>0</v>
      </c>
      <c r="H23" s="292">
        <f>'01 01 Pol'!BD237</f>
        <v>0</v>
      </c>
      <c r="I23" s="293">
        <f>'01 01 Pol'!BE237</f>
        <v>0</v>
      </c>
    </row>
    <row r="24" spans="1:9" s="123" customFormat="1" ht="12.75">
      <c r="A24" s="290" t="str">
        <f>'01 01 Pol'!B238</f>
        <v>781</v>
      </c>
      <c r="B24" s="62" t="str">
        <f>'01 01 Pol'!C238</f>
        <v>Obklady keramické</v>
      </c>
      <c r="D24" s="200"/>
      <c r="E24" s="291">
        <f>'01 01 Pol'!BA261</f>
        <v>0</v>
      </c>
      <c r="F24" s="292">
        <f>'01 01 Pol'!BB261</f>
        <v>0</v>
      </c>
      <c r="G24" s="292">
        <f>'01 01 Pol'!BC261</f>
        <v>0</v>
      </c>
      <c r="H24" s="292">
        <f>'01 01 Pol'!BD261</f>
        <v>0</v>
      </c>
      <c r="I24" s="293">
        <f>'01 01 Pol'!BE261</f>
        <v>0</v>
      </c>
    </row>
    <row r="25" spans="1:9" s="123" customFormat="1" ht="12.75">
      <c r="A25" s="290" t="str">
        <f>'01 01 Pol'!B262</f>
        <v>783</v>
      </c>
      <c r="B25" s="62" t="str">
        <f>'01 01 Pol'!C262</f>
        <v>Nátěry</v>
      </c>
      <c r="D25" s="200"/>
      <c r="E25" s="291">
        <f>'01 01 Pol'!BA269</f>
        <v>0</v>
      </c>
      <c r="F25" s="292">
        <f>'01 01 Pol'!BB269</f>
        <v>0</v>
      </c>
      <c r="G25" s="292">
        <f>'01 01 Pol'!BC269</f>
        <v>0</v>
      </c>
      <c r="H25" s="292">
        <f>'01 01 Pol'!BD269</f>
        <v>0</v>
      </c>
      <c r="I25" s="293">
        <f>'01 01 Pol'!BE269</f>
        <v>0</v>
      </c>
    </row>
    <row r="26" spans="1:9" s="123" customFormat="1" ht="12.75">
      <c r="A26" s="290" t="str">
        <f>'01 01 Pol'!B270</f>
        <v>784</v>
      </c>
      <c r="B26" s="62" t="str">
        <f>'01 01 Pol'!C270</f>
        <v>Malby</v>
      </c>
      <c r="D26" s="200"/>
      <c r="E26" s="291">
        <f>'01 01 Pol'!BA295</f>
        <v>0</v>
      </c>
      <c r="F26" s="292">
        <f>'01 01 Pol'!BB295</f>
        <v>0</v>
      </c>
      <c r="G26" s="292">
        <f>'01 01 Pol'!BC295</f>
        <v>0</v>
      </c>
      <c r="H26" s="292">
        <f>'01 01 Pol'!BD295</f>
        <v>0</v>
      </c>
      <c r="I26" s="293">
        <f>'01 01 Pol'!BE295</f>
        <v>0</v>
      </c>
    </row>
    <row r="27" spans="1:9" s="123" customFormat="1" ht="12.75">
      <c r="A27" s="290" t="str">
        <f>'01 01 Pol'!B296</f>
        <v>789</v>
      </c>
      <c r="B27" s="62" t="str">
        <f>'01 01 Pol'!C296</f>
        <v>Požární vybavení</v>
      </c>
      <c r="D27" s="200"/>
      <c r="E27" s="291">
        <f>'01 01 Pol'!BA298</f>
        <v>0</v>
      </c>
      <c r="F27" s="292">
        <f>'01 01 Pol'!BB298</f>
        <v>0</v>
      </c>
      <c r="G27" s="292">
        <f>'01 01 Pol'!BC298</f>
        <v>0</v>
      </c>
      <c r="H27" s="292">
        <f>'01 01 Pol'!BD298</f>
        <v>0</v>
      </c>
      <c r="I27" s="293">
        <f>'01 01 Pol'!BE298</f>
        <v>0</v>
      </c>
    </row>
    <row r="28" spans="1:9" s="123" customFormat="1" ht="13.5" thickBot="1">
      <c r="A28" s="290" t="str">
        <f>'01 01 Pol'!B299</f>
        <v>D96</v>
      </c>
      <c r="B28" s="62" t="str">
        <f>'01 01 Pol'!C299</f>
        <v>Přesuny suti a vybouraných hmot</v>
      </c>
      <c r="D28" s="200"/>
      <c r="E28" s="291">
        <f>'01 01 Pol'!BA306</f>
        <v>0</v>
      </c>
      <c r="F28" s="292">
        <f>'01 01 Pol'!BB306</f>
        <v>0</v>
      </c>
      <c r="G28" s="292">
        <f>'01 01 Pol'!BC306</f>
        <v>0</v>
      </c>
      <c r="H28" s="292">
        <f>'01 01 Pol'!BD306</f>
        <v>0</v>
      </c>
      <c r="I28" s="293">
        <f>'01 01 Pol'!BE306</f>
        <v>0</v>
      </c>
    </row>
    <row r="29" spans="1:9" s="14" customFormat="1" ht="13.5" thickBot="1">
      <c r="A29" s="201"/>
      <c r="B29" s="202" t="s">
        <v>77</v>
      </c>
      <c r="C29" s="202"/>
      <c r="D29" s="203"/>
      <c r="E29" s="204">
        <f>SUM(E7:E28)</f>
        <v>0</v>
      </c>
      <c r="F29" s="205">
        <f>SUM(F7:F28)</f>
        <v>0</v>
      </c>
      <c r="G29" s="205">
        <f>SUM(G7:G28)</f>
        <v>0</v>
      </c>
      <c r="H29" s="205">
        <f>SUM(H7:H28)</f>
        <v>0</v>
      </c>
      <c r="I29" s="206">
        <f>SUM(I7:I28)</f>
        <v>0</v>
      </c>
    </row>
    <row r="30" spans="1:9" ht="12.75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57" ht="19.5" customHeight="1">
      <c r="A31" s="192"/>
      <c r="B31" s="192"/>
      <c r="C31" s="192"/>
      <c r="D31" s="192"/>
      <c r="E31" s="192"/>
      <c r="F31" s="192"/>
      <c r="G31" s="207"/>
      <c r="H31" s="192"/>
      <c r="I31" s="192"/>
      <c r="BA31" s="129"/>
      <c r="BB31" s="129"/>
      <c r="BC31" s="129"/>
      <c r="BD31" s="129"/>
      <c r="BE31" s="129"/>
    </row>
    <row r="32" ht="13.5" thickBot="1"/>
    <row r="33" spans="1:9" ht="12.75">
      <c r="A33" s="158"/>
      <c r="B33" s="159"/>
      <c r="C33" s="159"/>
      <c r="D33" s="208"/>
      <c r="E33" s="209"/>
      <c r="F33" s="210"/>
      <c r="G33" s="211"/>
      <c r="H33" s="212"/>
      <c r="I33" s="213"/>
    </row>
    <row r="34" spans="1:53" ht="12.75">
      <c r="A34" s="152"/>
      <c r="B34" s="143"/>
      <c r="C34" s="143"/>
      <c r="D34" s="214"/>
      <c r="E34" s="215"/>
      <c r="F34" s="216"/>
      <c r="G34" s="217"/>
      <c r="H34" s="218"/>
      <c r="I34" s="219"/>
      <c r="BA34" s="1">
        <v>8</v>
      </c>
    </row>
    <row r="35" spans="1:9" ht="13.5" thickBot="1">
      <c r="A35" s="220"/>
      <c r="B35" s="221"/>
      <c r="C35" s="222"/>
      <c r="D35" s="223"/>
      <c r="E35" s="224"/>
      <c r="F35" s="225"/>
      <c r="G35" s="225"/>
      <c r="H35" s="322"/>
      <c r="I35" s="323"/>
    </row>
    <row r="37" spans="2:9" ht="12.75">
      <c r="B37" s="14"/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  <row r="79" spans="6:9" ht="12.75">
      <c r="F79" s="226"/>
      <c r="G79" s="227"/>
      <c r="H79" s="227"/>
      <c r="I79" s="46"/>
    </row>
    <row r="80" spans="6:9" ht="12.75">
      <c r="F80" s="226"/>
      <c r="G80" s="227"/>
      <c r="H80" s="227"/>
      <c r="I80" s="46"/>
    </row>
    <row r="81" spans="6:9" ht="12.75">
      <c r="F81" s="226"/>
      <c r="G81" s="227"/>
      <c r="H81" s="227"/>
      <c r="I81" s="46"/>
    </row>
    <row r="82" spans="6:9" ht="12.75">
      <c r="F82" s="226"/>
      <c r="G82" s="227"/>
      <c r="H82" s="227"/>
      <c r="I82" s="46"/>
    </row>
    <row r="83" spans="6:9" ht="12.75">
      <c r="F83" s="226"/>
      <c r="G83" s="227"/>
      <c r="H83" s="227"/>
      <c r="I83" s="46"/>
    </row>
    <row r="84" spans="6:9" ht="12.75">
      <c r="F84" s="226"/>
      <c r="G84" s="227"/>
      <c r="H84" s="227"/>
      <c r="I84" s="46"/>
    </row>
    <row r="85" spans="6:9" ht="12.75">
      <c r="F85" s="226"/>
      <c r="G85" s="227"/>
      <c r="H85" s="227"/>
      <c r="I85" s="46"/>
    </row>
    <row r="86" spans="6:9" ht="12.75">
      <c r="F86" s="226"/>
      <c r="G86" s="227"/>
      <c r="H86" s="227"/>
      <c r="I86" s="46"/>
    </row>
  </sheetData>
  <sheetProtection/>
  <mergeCells count="4">
    <mergeCell ref="A1:B1"/>
    <mergeCell ref="A2:B2"/>
    <mergeCell ref="G2:I2"/>
    <mergeCell ref="H35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379"/>
  <sheetViews>
    <sheetView showGridLines="0" showZeros="0" zoomScaleSheetLayoutView="100" zoomScalePageLayoutView="0" workbookViewId="0" topLeftCell="A1">
      <selection activeCell="J1" sqref="J1:J16384 K1:K16384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7" t="s">
        <v>94</v>
      </c>
      <c r="B1" s="327"/>
      <c r="C1" s="327"/>
      <c r="D1" s="327"/>
      <c r="E1" s="327"/>
      <c r="F1" s="327"/>
      <c r="G1" s="327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5" t="s">
        <v>2</v>
      </c>
      <c r="B3" s="316"/>
      <c r="C3" s="182" t="s">
        <v>97</v>
      </c>
      <c r="D3" s="232"/>
      <c r="E3" s="233" t="s">
        <v>78</v>
      </c>
      <c r="F3" s="234" t="str">
        <f>'01 01 Rek'!H1</f>
        <v>01</v>
      </c>
      <c r="G3" s="235"/>
    </row>
    <row r="4" spans="1:7" ht="13.5" thickBot="1">
      <c r="A4" s="328" t="s">
        <v>74</v>
      </c>
      <c r="B4" s="318"/>
      <c r="C4" s="188" t="s">
        <v>100</v>
      </c>
      <c r="D4" s="236"/>
      <c r="E4" s="329" t="str">
        <f>'01 01 Rek'!G2</f>
        <v>Stavební úpravy ve 2.NP-stavební práce</v>
      </c>
      <c r="F4" s="330"/>
      <c r="G4" s="331"/>
    </row>
    <row r="5" spans="1:7" ht="13.5" thickTop="1">
      <c r="A5" s="237"/>
      <c r="G5" s="239"/>
    </row>
    <row r="6" spans="1:11" ht="27" customHeight="1">
      <c r="A6" s="240" t="s">
        <v>79</v>
      </c>
      <c r="B6" s="241" t="s">
        <v>80</v>
      </c>
      <c r="C6" s="241" t="s">
        <v>81</v>
      </c>
      <c r="D6" s="241" t="s">
        <v>82</v>
      </c>
      <c r="E6" s="242" t="s">
        <v>83</v>
      </c>
      <c r="F6" s="241" t="s">
        <v>84</v>
      </c>
      <c r="G6" s="243" t="s">
        <v>85</v>
      </c>
      <c r="H6" s="244" t="s">
        <v>86</v>
      </c>
      <c r="I6" s="244" t="s">
        <v>87</v>
      </c>
      <c r="J6" s="244" t="s">
        <v>88</v>
      </c>
      <c r="K6" s="244" t="s">
        <v>89</v>
      </c>
    </row>
    <row r="7" spans="1:15" ht="12.75">
      <c r="A7" s="245" t="s">
        <v>90</v>
      </c>
      <c r="B7" s="246" t="s">
        <v>127</v>
      </c>
      <c r="C7" s="247" t="s">
        <v>128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22.5">
      <c r="A8" s="256">
        <v>1</v>
      </c>
      <c r="B8" s="257" t="s">
        <v>130</v>
      </c>
      <c r="C8" s="258" t="s">
        <v>131</v>
      </c>
      <c r="D8" s="259" t="s">
        <v>132</v>
      </c>
      <c r="E8" s="260">
        <v>0.63</v>
      </c>
      <c r="F8" s="260">
        <v>0</v>
      </c>
      <c r="G8" s="261">
        <f>E8*F8</f>
        <v>0</v>
      </c>
      <c r="H8" s="262">
        <v>1.09346</v>
      </c>
      <c r="I8" s="263">
        <f>E8*H8</f>
        <v>0.6888798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5"/>
      <c r="C9" s="324" t="s">
        <v>133</v>
      </c>
      <c r="D9" s="325"/>
      <c r="E9" s="325"/>
      <c r="F9" s="325"/>
      <c r="G9" s="326"/>
      <c r="I9" s="266"/>
      <c r="K9" s="266"/>
      <c r="L9" s="267" t="s">
        <v>133</v>
      </c>
      <c r="O9" s="255">
        <v>3</v>
      </c>
    </row>
    <row r="10" spans="1:15" ht="12.75">
      <c r="A10" s="264"/>
      <c r="B10" s="268"/>
      <c r="C10" s="332" t="s">
        <v>134</v>
      </c>
      <c r="D10" s="333"/>
      <c r="E10" s="269">
        <v>0.63</v>
      </c>
      <c r="F10" s="270"/>
      <c r="G10" s="271"/>
      <c r="H10" s="272"/>
      <c r="I10" s="266"/>
      <c r="J10" s="273"/>
      <c r="K10" s="266"/>
      <c r="M10" s="267" t="s">
        <v>134</v>
      </c>
      <c r="O10" s="255"/>
    </row>
    <row r="11" spans="1:80" ht="12.75">
      <c r="A11" s="256">
        <v>2</v>
      </c>
      <c r="B11" s="257" t="s">
        <v>135</v>
      </c>
      <c r="C11" s="258" t="s">
        <v>136</v>
      </c>
      <c r="D11" s="259" t="s">
        <v>137</v>
      </c>
      <c r="E11" s="260">
        <v>3.521</v>
      </c>
      <c r="F11" s="260">
        <v>0</v>
      </c>
      <c r="G11" s="261">
        <f>E11*F11</f>
        <v>0</v>
      </c>
      <c r="H11" s="262">
        <v>0.0706</v>
      </c>
      <c r="I11" s="263">
        <f>E11*H11</f>
        <v>0.2485826</v>
      </c>
      <c r="J11" s="262">
        <v>0</v>
      </c>
      <c r="K11" s="263">
        <f>E11*J11</f>
        <v>0</v>
      </c>
      <c r="O11" s="255">
        <v>2</v>
      </c>
      <c r="AA11" s="228">
        <v>1</v>
      </c>
      <c r="AB11" s="228">
        <v>1</v>
      </c>
      <c r="AC11" s="228">
        <v>1</v>
      </c>
      <c r="AZ11" s="228">
        <v>1</v>
      </c>
      <c r="BA11" s="228">
        <f>IF(AZ11=1,G11,0)</f>
        <v>0</v>
      </c>
      <c r="BB11" s="228">
        <f>IF(AZ11=2,G11,0)</f>
        <v>0</v>
      </c>
      <c r="BC11" s="228">
        <f>IF(AZ11=3,G11,0)</f>
        <v>0</v>
      </c>
      <c r="BD11" s="228">
        <f>IF(AZ11=4,G11,0)</f>
        <v>0</v>
      </c>
      <c r="BE11" s="228">
        <f>IF(AZ11=5,G11,0)</f>
        <v>0</v>
      </c>
      <c r="CA11" s="255">
        <v>1</v>
      </c>
      <c r="CB11" s="255">
        <v>1</v>
      </c>
    </row>
    <row r="12" spans="1:15" ht="12.75">
      <c r="A12" s="264"/>
      <c r="B12" s="268"/>
      <c r="C12" s="332" t="s">
        <v>138</v>
      </c>
      <c r="D12" s="333"/>
      <c r="E12" s="269">
        <v>3.521</v>
      </c>
      <c r="F12" s="270"/>
      <c r="G12" s="271"/>
      <c r="H12" s="272"/>
      <c r="I12" s="266"/>
      <c r="J12" s="273"/>
      <c r="K12" s="266"/>
      <c r="M12" s="267" t="s">
        <v>138</v>
      </c>
      <c r="O12" s="255"/>
    </row>
    <row r="13" spans="1:80" ht="22.5">
      <c r="A13" s="256">
        <v>3</v>
      </c>
      <c r="B13" s="257" t="s">
        <v>139</v>
      </c>
      <c r="C13" s="258" t="s">
        <v>140</v>
      </c>
      <c r="D13" s="259" t="s">
        <v>137</v>
      </c>
      <c r="E13" s="260">
        <v>3.4</v>
      </c>
      <c r="F13" s="260">
        <v>0</v>
      </c>
      <c r="G13" s="261">
        <f>E13*F13</f>
        <v>0</v>
      </c>
      <c r="H13" s="262">
        <v>0.02563</v>
      </c>
      <c r="I13" s="263">
        <f>E13*H13</f>
        <v>0.087142</v>
      </c>
      <c r="J13" s="262">
        <v>0</v>
      </c>
      <c r="K13" s="263">
        <f>E13*J13</f>
        <v>0</v>
      </c>
      <c r="O13" s="255">
        <v>2</v>
      </c>
      <c r="AA13" s="228">
        <v>2</v>
      </c>
      <c r="AB13" s="228">
        <v>1</v>
      </c>
      <c r="AC13" s="228">
        <v>1</v>
      </c>
      <c r="AZ13" s="228">
        <v>1</v>
      </c>
      <c r="BA13" s="228">
        <f>IF(AZ13=1,G13,0)</f>
        <v>0</v>
      </c>
      <c r="BB13" s="228">
        <f>IF(AZ13=2,G13,0)</f>
        <v>0</v>
      </c>
      <c r="BC13" s="228">
        <f>IF(AZ13=3,G13,0)</f>
        <v>0</v>
      </c>
      <c r="BD13" s="228">
        <f>IF(AZ13=4,G13,0)</f>
        <v>0</v>
      </c>
      <c r="BE13" s="228">
        <f>IF(AZ13=5,G13,0)</f>
        <v>0</v>
      </c>
      <c r="CA13" s="255">
        <v>2</v>
      </c>
      <c r="CB13" s="255">
        <v>1</v>
      </c>
    </row>
    <row r="14" spans="1:15" ht="12.75">
      <c r="A14" s="264"/>
      <c r="B14" s="268"/>
      <c r="C14" s="332" t="s">
        <v>141</v>
      </c>
      <c r="D14" s="333"/>
      <c r="E14" s="269">
        <v>1.8</v>
      </c>
      <c r="F14" s="270"/>
      <c r="G14" s="271"/>
      <c r="H14" s="272"/>
      <c r="I14" s="266"/>
      <c r="J14" s="273"/>
      <c r="K14" s="266"/>
      <c r="M14" s="267" t="s">
        <v>141</v>
      </c>
      <c r="O14" s="255"/>
    </row>
    <row r="15" spans="1:15" ht="12.75">
      <c r="A15" s="264"/>
      <c r="B15" s="268"/>
      <c r="C15" s="332" t="s">
        <v>142</v>
      </c>
      <c r="D15" s="333"/>
      <c r="E15" s="269">
        <v>1.6</v>
      </c>
      <c r="F15" s="270"/>
      <c r="G15" s="271"/>
      <c r="H15" s="272"/>
      <c r="I15" s="266"/>
      <c r="J15" s="273"/>
      <c r="K15" s="266"/>
      <c r="M15" s="267" t="s">
        <v>142</v>
      </c>
      <c r="O15" s="255"/>
    </row>
    <row r="16" spans="1:80" ht="22.5">
      <c r="A16" s="256">
        <v>4</v>
      </c>
      <c r="B16" s="257" t="s">
        <v>143</v>
      </c>
      <c r="C16" s="258" t="s">
        <v>144</v>
      </c>
      <c r="D16" s="259" t="s">
        <v>137</v>
      </c>
      <c r="E16" s="260">
        <v>41</v>
      </c>
      <c r="F16" s="260">
        <v>0</v>
      </c>
      <c r="G16" s="261">
        <f>E16*F16</f>
        <v>0</v>
      </c>
      <c r="H16" s="262">
        <v>0.02406</v>
      </c>
      <c r="I16" s="263">
        <f>E16*H16</f>
        <v>0.9864600000000001</v>
      </c>
      <c r="J16" s="262">
        <v>0</v>
      </c>
      <c r="K16" s="263">
        <f>E16*J16</f>
        <v>0</v>
      </c>
      <c r="O16" s="255">
        <v>2</v>
      </c>
      <c r="AA16" s="228">
        <v>2</v>
      </c>
      <c r="AB16" s="228">
        <v>0</v>
      </c>
      <c r="AC16" s="228">
        <v>0</v>
      </c>
      <c r="AZ16" s="228">
        <v>1</v>
      </c>
      <c r="BA16" s="228">
        <f>IF(AZ16=1,G16,0)</f>
        <v>0</v>
      </c>
      <c r="BB16" s="228">
        <f>IF(AZ16=2,G16,0)</f>
        <v>0</v>
      </c>
      <c r="BC16" s="228">
        <f>IF(AZ16=3,G16,0)</f>
        <v>0</v>
      </c>
      <c r="BD16" s="228">
        <f>IF(AZ16=4,G16,0)</f>
        <v>0</v>
      </c>
      <c r="BE16" s="228">
        <f>IF(AZ16=5,G16,0)</f>
        <v>0</v>
      </c>
      <c r="CA16" s="255">
        <v>2</v>
      </c>
      <c r="CB16" s="255">
        <v>0</v>
      </c>
    </row>
    <row r="17" spans="1:15" ht="12.75">
      <c r="A17" s="264"/>
      <c r="B17" s="268"/>
      <c r="C17" s="332" t="s">
        <v>145</v>
      </c>
      <c r="D17" s="333"/>
      <c r="E17" s="269">
        <v>41</v>
      </c>
      <c r="F17" s="270"/>
      <c r="G17" s="271"/>
      <c r="H17" s="272"/>
      <c r="I17" s="266"/>
      <c r="J17" s="273"/>
      <c r="K17" s="266"/>
      <c r="M17" s="267" t="s">
        <v>145</v>
      </c>
      <c r="O17" s="255"/>
    </row>
    <row r="18" spans="1:57" ht="12.75">
      <c r="A18" s="274"/>
      <c r="B18" s="275" t="s">
        <v>92</v>
      </c>
      <c r="C18" s="276" t="s">
        <v>129</v>
      </c>
      <c r="D18" s="277"/>
      <c r="E18" s="278"/>
      <c r="F18" s="279"/>
      <c r="G18" s="280">
        <f>SUM(G7:G17)</f>
        <v>0</v>
      </c>
      <c r="H18" s="281"/>
      <c r="I18" s="282">
        <f>SUM(I7:I17)</f>
        <v>2.0110644000000004</v>
      </c>
      <c r="J18" s="281"/>
      <c r="K18" s="282">
        <f>SUM(K7:K17)</f>
        <v>0</v>
      </c>
      <c r="O18" s="255">
        <v>4</v>
      </c>
      <c r="BA18" s="283">
        <f>SUM(BA7:BA17)</f>
        <v>0</v>
      </c>
      <c r="BB18" s="283">
        <f>SUM(BB7:BB17)</f>
        <v>0</v>
      </c>
      <c r="BC18" s="283">
        <f>SUM(BC7:BC17)</f>
        <v>0</v>
      </c>
      <c r="BD18" s="283">
        <f>SUM(BD7:BD17)</f>
        <v>0</v>
      </c>
      <c r="BE18" s="283">
        <f>SUM(BE7:BE17)</f>
        <v>0</v>
      </c>
    </row>
    <row r="19" spans="1:15" ht="12.75">
      <c r="A19" s="245" t="s">
        <v>90</v>
      </c>
      <c r="B19" s="246" t="s">
        <v>146</v>
      </c>
      <c r="C19" s="247" t="s">
        <v>147</v>
      </c>
      <c r="D19" s="248"/>
      <c r="E19" s="249"/>
      <c r="F19" s="249"/>
      <c r="G19" s="250"/>
      <c r="H19" s="251"/>
      <c r="I19" s="252"/>
      <c r="J19" s="253"/>
      <c r="K19" s="254"/>
      <c r="O19" s="255">
        <v>1</v>
      </c>
    </row>
    <row r="20" spans="1:80" ht="12.75">
      <c r="A20" s="256">
        <v>5</v>
      </c>
      <c r="B20" s="257" t="s">
        <v>149</v>
      </c>
      <c r="C20" s="258" t="s">
        <v>150</v>
      </c>
      <c r="D20" s="259" t="s">
        <v>137</v>
      </c>
      <c r="E20" s="260">
        <v>36.3</v>
      </c>
      <c r="F20" s="260">
        <v>0</v>
      </c>
      <c r="G20" s="261">
        <f>E20*F20</f>
        <v>0</v>
      </c>
      <c r="H20" s="262">
        <v>0.00017</v>
      </c>
      <c r="I20" s="263">
        <f>E20*H20</f>
        <v>0.006171</v>
      </c>
      <c r="J20" s="262">
        <v>0</v>
      </c>
      <c r="K20" s="263">
        <f>E20*J20</f>
        <v>0</v>
      </c>
      <c r="O20" s="255">
        <v>2</v>
      </c>
      <c r="AA20" s="228">
        <v>1</v>
      </c>
      <c r="AB20" s="228">
        <v>1</v>
      </c>
      <c r="AC20" s="228">
        <v>1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</v>
      </c>
      <c r="CB20" s="255">
        <v>1</v>
      </c>
    </row>
    <row r="21" spans="1:15" ht="12.75">
      <c r="A21" s="264"/>
      <c r="B21" s="268"/>
      <c r="C21" s="332" t="s">
        <v>151</v>
      </c>
      <c r="D21" s="333"/>
      <c r="E21" s="269">
        <v>11.1</v>
      </c>
      <c r="F21" s="270"/>
      <c r="G21" s="271"/>
      <c r="H21" s="272"/>
      <c r="I21" s="266"/>
      <c r="J21" s="273"/>
      <c r="K21" s="266"/>
      <c r="M21" s="267" t="s">
        <v>151</v>
      </c>
      <c r="O21" s="255"/>
    </row>
    <row r="22" spans="1:15" ht="12.75">
      <c r="A22" s="264"/>
      <c r="B22" s="268"/>
      <c r="C22" s="332" t="s">
        <v>152</v>
      </c>
      <c r="D22" s="333"/>
      <c r="E22" s="269">
        <v>25.2</v>
      </c>
      <c r="F22" s="270"/>
      <c r="G22" s="271"/>
      <c r="H22" s="272"/>
      <c r="I22" s="266"/>
      <c r="J22" s="273"/>
      <c r="K22" s="266"/>
      <c r="M22" s="267" t="s">
        <v>152</v>
      </c>
      <c r="O22" s="255"/>
    </row>
    <row r="23" spans="1:80" ht="12.75">
      <c r="A23" s="256">
        <v>6</v>
      </c>
      <c r="B23" s="257" t="s">
        <v>153</v>
      </c>
      <c r="C23" s="258" t="s">
        <v>154</v>
      </c>
      <c r="D23" s="259" t="s">
        <v>137</v>
      </c>
      <c r="E23" s="260">
        <v>20.16</v>
      </c>
      <c r="F23" s="260">
        <v>0</v>
      </c>
      <c r="G23" s="261">
        <f>E23*F23</f>
        <v>0</v>
      </c>
      <c r="H23" s="262">
        <v>4E-05</v>
      </c>
      <c r="I23" s="263">
        <f>E23*H23</f>
        <v>0.0008064000000000001</v>
      </c>
      <c r="J23" s="262">
        <v>0</v>
      </c>
      <c r="K23" s="263">
        <f>E23*J23</f>
        <v>0</v>
      </c>
      <c r="O23" s="255">
        <v>2</v>
      </c>
      <c r="AA23" s="228">
        <v>1</v>
      </c>
      <c r="AB23" s="228">
        <v>1</v>
      </c>
      <c r="AC23" s="228">
        <v>1</v>
      </c>
      <c r="AZ23" s="228">
        <v>1</v>
      </c>
      <c r="BA23" s="228">
        <f>IF(AZ23=1,G23,0)</f>
        <v>0</v>
      </c>
      <c r="BB23" s="228">
        <f>IF(AZ23=2,G23,0)</f>
        <v>0</v>
      </c>
      <c r="BC23" s="228">
        <f>IF(AZ23=3,G23,0)</f>
        <v>0</v>
      </c>
      <c r="BD23" s="228">
        <f>IF(AZ23=4,G23,0)</f>
        <v>0</v>
      </c>
      <c r="BE23" s="228">
        <f>IF(AZ23=5,G23,0)</f>
        <v>0</v>
      </c>
      <c r="CA23" s="255">
        <v>1</v>
      </c>
      <c r="CB23" s="255">
        <v>1</v>
      </c>
    </row>
    <row r="24" spans="1:15" ht="12.75">
      <c r="A24" s="264"/>
      <c r="B24" s="268"/>
      <c r="C24" s="332" t="s">
        <v>155</v>
      </c>
      <c r="D24" s="333"/>
      <c r="E24" s="269">
        <v>20.16</v>
      </c>
      <c r="F24" s="270"/>
      <c r="G24" s="271"/>
      <c r="H24" s="272"/>
      <c r="I24" s="266"/>
      <c r="J24" s="273"/>
      <c r="K24" s="266"/>
      <c r="M24" s="267" t="s">
        <v>155</v>
      </c>
      <c r="O24" s="255"/>
    </row>
    <row r="25" spans="1:80" ht="12.75">
      <c r="A25" s="256">
        <v>7</v>
      </c>
      <c r="B25" s="257" t="s">
        <v>156</v>
      </c>
      <c r="C25" s="258" t="s">
        <v>157</v>
      </c>
      <c r="D25" s="259" t="s">
        <v>137</v>
      </c>
      <c r="E25" s="260">
        <v>36.3</v>
      </c>
      <c r="F25" s="260">
        <v>0</v>
      </c>
      <c r="G25" s="261">
        <f>E25*F25</f>
        <v>0</v>
      </c>
      <c r="H25" s="262">
        <v>0.00791</v>
      </c>
      <c r="I25" s="263">
        <f>E25*H25</f>
        <v>0.28713299999999997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15" ht="12.75">
      <c r="A26" s="264"/>
      <c r="B26" s="268"/>
      <c r="C26" s="332" t="s">
        <v>151</v>
      </c>
      <c r="D26" s="333"/>
      <c r="E26" s="269">
        <v>11.1</v>
      </c>
      <c r="F26" s="270"/>
      <c r="G26" s="271"/>
      <c r="H26" s="272"/>
      <c r="I26" s="266"/>
      <c r="J26" s="273"/>
      <c r="K26" s="266"/>
      <c r="M26" s="267" t="s">
        <v>151</v>
      </c>
      <c r="O26" s="255"/>
    </row>
    <row r="27" spans="1:15" ht="12.75">
      <c r="A27" s="264"/>
      <c r="B27" s="268"/>
      <c r="C27" s="332" t="s">
        <v>152</v>
      </c>
      <c r="D27" s="333"/>
      <c r="E27" s="269">
        <v>25.2</v>
      </c>
      <c r="F27" s="270"/>
      <c r="G27" s="271"/>
      <c r="H27" s="272"/>
      <c r="I27" s="266"/>
      <c r="J27" s="273"/>
      <c r="K27" s="266"/>
      <c r="M27" s="267" t="s">
        <v>152</v>
      </c>
      <c r="O27" s="255"/>
    </row>
    <row r="28" spans="1:80" ht="12.75">
      <c r="A28" s="256">
        <v>8</v>
      </c>
      <c r="B28" s="257" t="s">
        <v>158</v>
      </c>
      <c r="C28" s="258" t="s">
        <v>159</v>
      </c>
      <c r="D28" s="259" t="s">
        <v>160</v>
      </c>
      <c r="E28" s="260">
        <v>5.2</v>
      </c>
      <c r="F28" s="260">
        <v>0</v>
      </c>
      <c r="G28" s="261">
        <f>E28*F28</f>
        <v>0</v>
      </c>
      <c r="H28" s="262">
        <v>0.00372</v>
      </c>
      <c r="I28" s="263">
        <f>E28*H28</f>
        <v>0.019344</v>
      </c>
      <c r="J28" s="262">
        <v>0</v>
      </c>
      <c r="K28" s="263">
        <f>E28*J28</f>
        <v>0</v>
      </c>
      <c r="O28" s="255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5">
        <v>1</v>
      </c>
      <c r="CB28" s="255">
        <v>1</v>
      </c>
    </row>
    <row r="29" spans="1:15" ht="12.75">
      <c r="A29" s="264"/>
      <c r="B29" s="268"/>
      <c r="C29" s="332" t="s">
        <v>161</v>
      </c>
      <c r="D29" s="333"/>
      <c r="E29" s="269">
        <v>5.2</v>
      </c>
      <c r="F29" s="270"/>
      <c r="G29" s="271"/>
      <c r="H29" s="272"/>
      <c r="I29" s="266"/>
      <c r="J29" s="273"/>
      <c r="K29" s="266"/>
      <c r="M29" s="267" t="s">
        <v>161</v>
      </c>
      <c r="O29" s="255"/>
    </row>
    <row r="30" spans="1:80" ht="12.75">
      <c r="A30" s="256">
        <v>9</v>
      </c>
      <c r="B30" s="257" t="s">
        <v>162</v>
      </c>
      <c r="C30" s="258" t="s">
        <v>163</v>
      </c>
      <c r="D30" s="259" t="s">
        <v>137</v>
      </c>
      <c r="E30" s="260">
        <v>197.6255</v>
      </c>
      <c r="F30" s="260">
        <v>0</v>
      </c>
      <c r="G30" s="261">
        <f>E30*F30</f>
        <v>0</v>
      </c>
      <c r="H30" s="262">
        <v>0.04766</v>
      </c>
      <c r="I30" s="263">
        <f>E30*H30</f>
        <v>9.41883133</v>
      </c>
      <c r="J30" s="262">
        <v>0</v>
      </c>
      <c r="K30" s="263">
        <f>E30*J30</f>
        <v>0</v>
      </c>
      <c r="O30" s="255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5">
        <v>1</v>
      </c>
      <c r="CB30" s="255">
        <v>1</v>
      </c>
    </row>
    <row r="31" spans="1:15" ht="12.75">
      <c r="A31" s="264"/>
      <c r="B31" s="268"/>
      <c r="C31" s="332" t="s">
        <v>164</v>
      </c>
      <c r="D31" s="333"/>
      <c r="E31" s="269">
        <v>44.0361</v>
      </c>
      <c r="F31" s="270"/>
      <c r="G31" s="271"/>
      <c r="H31" s="272"/>
      <c r="I31" s="266"/>
      <c r="J31" s="273"/>
      <c r="K31" s="266"/>
      <c r="M31" s="267" t="s">
        <v>164</v>
      </c>
      <c r="O31" s="255"/>
    </row>
    <row r="32" spans="1:15" ht="12.75">
      <c r="A32" s="264"/>
      <c r="B32" s="268"/>
      <c r="C32" s="332" t="s">
        <v>165</v>
      </c>
      <c r="D32" s="333"/>
      <c r="E32" s="269">
        <v>-5.252</v>
      </c>
      <c r="F32" s="270"/>
      <c r="G32" s="271"/>
      <c r="H32" s="272"/>
      <c r="I32" s="266"/>
      <c r="J32" s="273"/>
      <c r="K32" s="266"/>
      <c r="M32" s="267" t="s">
        <v>165</v>
      </c>
      <c r="O32" s="255"/>
    </row>
    <row r="33" spans="1:15" ht="12.75">
      <c r="A33" s="264"/>
      <c r="B33" s="268"/>
      <c r="C33" s="332" t="s">
        <v>166</v>
      </c>
      <c r="D33" s="333"/>
      <c r="E33" s="269">
        <v>-2.52</v>
      </c>
      <c r="F33" s="270"/>
      <c r="G33" s="271"/>
      <c r="H33" s="272"/>
      <c r="I33" s="266"/>
      <c r="J33" s="273"/>
      <c r="K33" s="266"/>
      <c r="M33" s="267" t="s">
        <v>166</v>
      </c>
      <c r="O33" s="255"/>
    </row>
    <row r="34" spans="1:15" ht="12.75">
      <c r="A34" s="264"/>
      <c r="B34" s="268"/>
      <c r="C34" s="332" t="s">
        <v>167</v>
      </c>
      <c r="D34" s="333"/>
      <c r="E34" s="269">
        <v>2.544</v>
      </c>
      <c r="F34" s="270"/>
      <c r="G34" s="271"/>
      <c r="H34" s="272"/>
      <c r="I34" s="266"/>
      <c r="J34" s="273"/>
      <c r="K34" s="266"/>
      <c r="M34" s="267" t="s">
        <v>167</v>
      </c>
      <c r="O34" s="255"/>
    </row>
    <row r="35" spans="1:15" ht="12.75">
      <c r="A35" s="264"/>
      <c r="B35" s="268"/>
      <c r="C35" s="332" t="s">
        <v>168</v>
      </c>
      <c r="D35" s="333"/>
      <c r="E35" s="269">
        <v>15.68</v>
      </c>
      <c r="F35" s="270"/>
      <c r="G35" s="271"/>
      <c r="H35" s="272"/>
      <c r="I35" s="266"/>
      <c r="J35" s="273"/>
      <c r="K35" s="266"/>
      <c r="M35" s="267" t="s">
        <v>168</v>
      </c>
      <c r="O35" s="255"/>
    </row>
    <row r="36" spans="1:15" ht="12.75">
      <c r="A36" s="264"/>
      <c r="B36" s="268"/>
      <c r="C36" s="332" t="s">
        <v>169</v>
      </c>
      <c r="D36" s="333"/>
      <c r="E36" s="269">
        <v>-3.232</v>
      </c>
      <c r="F36" s="270"/>
      <c r="G36" s="271"/>
      <c r="H36" s="272"/>
      <c r="I36" s="266"/>
      <c r="J36" s="273"/>
      <c r="K36" s="266"/>
      <c r="M36" s="267" t="s">
        <v>169</v>
      </c>
      <c r="O36" s="255"/>
    </row>
    <row r="37" spans="1:15" ht="12.75">
      <c r="A37" s="264"/>
      <c r="B37" s="268"/>
      <c r="C37" s="332" t="s">
        <v>170</v>
      </c>
      <c r="D37" s="333"/>
      <c r="E37" s="269">
        <v>14.84</v>
      </c>
      <c r="F37" s="270"/>
      <c r="G37" s="271"/>
      <c r="H37" s="272"/>
      <c r="I37" s="266"/>
      <c r="J37" s="273"/>
      <c r="K37" s="266"/>
      <c r="M37" s="267" t="s">
        <v>170</v>
      </c>
      <c r="O37" s="255"/>
    </row>
    <row r="38" spans="1:15" ht="12.75">
      <c r="A38" s="264"/>
      <c r="B38" s="268"/>
      <c r="C38" s="332" t="s">
        <v>171</v>
      </c>
      <c r="D38" s="333"/>
      <c r="E38" s="269">
        <v>-1.616</v>
      </c>
      <c r="F38" s="270"/>
      <c r="G38" s="271"/>
      <c r="H38" s="272"/>
      <c r="I38" s="266"/>
      <c r="J38" s="273"/>
      <c r="K38" s="266"/>
      <c r="M38" s="267" t="s">
        <v>171</v>
      </c>
      <c r="O38" s="255"/>
    </row>
    <row r="39" spans="1:15" ht="12.75">
      <c r="A39" s="264"/>
      <c r="B39" s="268"/>
      <c r="C39" s="332" t="s">
        <v>172</v>
      </c>
      <c r="D39" s="333"/>
      <c r="E39" s="269">
        <v>89.4282</v>
      </c>
      <c r="F39" s="270"/>
      <c r="G39" s="271"/>
      <c r="H39" s="272"/>
      <c r="I39" s="266"/>
      <c r="J39" s="273"/>
      <c r="K39" s="266"/>
      <c r="M39" s="267" t="s">
        <v>172</v>
      </c>
      <c r="O39" s="255"/>
    </row>
    <row r="40" spans="1:15" ht="12.75">
      <c r="A40" s="264"/>
      <c r="B40" s="268"/>
      <c r="C40" s="332" t="s">
        <v>173</v>
      </c>
      <c r="D40" s="333"/>
      <c r="E40" s="269">
        <v>-3.636</v>
      </c>
      <c r="F40" s="270"/>
      <c r="G40" s="271"/>
      <c r="H40" s="272"/>
      <c r="I40" s="266"/>
      <c r="J40" s="273"/>
      <c r="K40" s="266"/>
      <c r="M40" s="267" t="s">
        <v>173</v>
      </c>
      <c r="O40" s="255"/>
    </row>
    <row r="41" spans="1:15" ht="12.75">
      <c r="A41" s="264"/>
      <c r="B41" s="268"/>
      <c r="C41" s="332" t="s">
        <v>174</v>
      </c>
      <c r="D41" s="333"/>
      <c r="E41" s="269">
        <v>-9.24</v>
      </c>
      <c r="F41" s="270"/>
      <c r="G41" s="271"/>
      <c r="H41" s="272"/>
      <c r="I41" s="266"/>
      <c r="J41" s="273"/>
      <c r="K41" s="266"/>
      <c r="M41" s="267" t="s">
        <v>174</v>
      </c>
      <c r="O41" s="255"/>
    </row>
    <row r="42" spans="1:15" ht="12.75">
      <c r="A42" s="264"/>
      <c r="B42" s="268"/>
      <c r="C42" s="332" t="s">
        <v>175</v>
      </c>
      <c r="D42" s="333"/>
      <c r="E42" s="269">
        <v>6.432</v>
      </c>
      <c r="F42" s="270"/>
      <c r="G42" s="271"/>
      <c r="H42" s="272"/>
      <c r="I42" s="266"/>
      <c r="J42" s="273"/>
      <c r="K42" s="266"/>
      <c r="M42" s="267" t="s">
        <v>175</v>
      </c>
      <c r="O42" s="255"/>
    </row>
    <row r="43" spans="1:15" ht="12.75">
      <c r="A43" s="264"/>
      <c r="B43" s="268"/>
      <c r="C43" s="332" t="s">
        <v>176</v>
      </c>
      <c r="D43" s="333"/>
      <c r="E43" s="269">
        <v>69.4272</v>
      </c>
      <c r="F43" s="270"/>
      <c r="G43" s="271"/>
      <c r="H43" s="272"/>
      <c r="I43" s="266"/>
      <c r="J43" s="273"/>
      <c r="K43" s="266"/>
      <c r="M43" s="267" t="s">
        <v>176</v>
      </c>
      <c r="O43" s="255"/>
    </row>
    <row r="44" spans="1:15" ht="12.75">
      <c r="A44" s="264"/>
      <c r="B44" s="268"/>
      <c r="C44" s="332" t="s">
        <v>177</v>
      </c>
      <c r="D44" s="333"/>
      <c r="E44" s="269">
        <v>-1.818</v>
      </c>
      <c r="F44" s="270"/>
      <c r="G44" s="271"/>
      <c r="H44" s="272"/>
      <c r="I44" s="266"/>
      <c r="J44" s="273"/>
      <c r="K44" s="266"/>
      <c r="M44" s="267" t="s">
        <v>177</v>
      </c>
      <c r="O44" s="255"/>
    </row>
    <row r="45" spans="1:15" ht="12.75">
      <c r="A45" s="264"/>
      <c r="B45" s="268"/>
      <c r="C45" s="332" t="s">
        <v>178</v>
      </c>
      <c r="D45" s="333"/>
      <c r="E45" s="269">
        <v>-5.04</v>
      </c>
      <c r="F45" s="270"/>
      <c r="G45" s="271"/>
      <c r="H45" s="272"/>
      <c r="I45" s="266"/>
      <c r="J45" s="273"/>
      <c r="K45" s="266"/>
      <c r="M45" s="267" t="s">
        <v>178</v>
      </c>
      <c r="O45" s="255"/>
    </row>
    <row r="46" spans="1:15" ht="12.75">
      <c r="A46" s="264"/>
      <c r="B46" s="268"/>
      <c r="C46" s="332" t="s">
        <v>179</v>
      </c>
      <c r="D46" s="333"/>
      <c r="E46" s="269">
        <v>2.592</v>
      </c>
      <c r="F46" s="270"/>
      <c r="G46" s="271"/>
      <c r="H46" s="272"/>
      <c r="I46" s="266"/>
      <c r="J46" s="273"/>
      <c r="K46" s="266"/>
      <c r="M46" s="267" t="s">
        <v>179</v>
      </c>
      <c r="O46" s="255"/>
    </row>
    <row r="47" spans="1:15" ht="12.75">
      <c r="A47" s="264"/>
      <c r="B47" s="268"/>
      <c r="C47" s="332" t="s">
        <v>180</v>
      </c>
      <c r="D47" s="333"/>
      <c r="E47" s="269">
        <v>-15</v>
      </c>
      <c r="F47" s="270"/>
      <c r="G47" s="271"/>
      <c r="H47" s="272"/>
      <c r="I47" s="266"/>
      <c r="J47" s="273"/>
      <c r="K47" s="266"/>
      <c r="M47" s="267" t="s">
        <v>180</v>
      </c>
      <c r="O47" s="255"/>
    </row>
    <row r="48" spans="1:80" ht="12.75">
      <c r="A48" s="256">
        <v>10</v>
      </c>
      <c r="B48" s="257" t="s">
        <v>181</v>
      </c>
      <c r="C48" s="258" t="s">
        <v>182</v>
      </c>
      <c r="D48" s="259" t="s">
        <v>137</v>
      </c>
      <c r="E48" s="260">
        <v>15</v>
      </c>
      <c r="F48" s="260">
        <v>0</v>
      </c>
      <c r="G48" s="261">
        <f>E48*F48</f>
        <v>0</v>
      </c>
      <c r="H48" s="262">
        <v>0.04558</v>
      </c>
      <c r="I48" s="263">
        <f>E48*H48</f>
        <v>0.6837000000000001</v>
      </c>
      <c r="J48" s="262">
        <v>0</v>
      </c>
      <c r="K48" s="263">
        <f>E48*J48</f>
        <v>0</v>
      </c>
      <c r="O48" s="255">
        <v>2</v>
      </c>
      <c r="AA48" s="228">
        <v>1</v>
      </c>
      <c r="AB48" s="228">
        <v>1</v>
      </c>
      <c r="AC48" s="228">
        <v>1</v>
      </c>
      <c r="AZ48" s="228">
        <v>1</v>
      </c>
      <c r="BA48" s="228">
        <f>IF(AZ48=1,G48,0)</f>
        <v>0</v>
      </c>
      <c r="BB48" s="228">
        <f>IF(AZ48=2,G48,0)</f>
        <v>0</v>
      </c>
      <c r="BC48" s="228">
        <f>IF(AZ48=3,G48,0)</f>
        <v>0</v>
      </c>
      <c r="BD48" s="228">
        <f>IF(AZ48=4,G48,0)</f>
        <v>0</v>
      </c>
      <c r="BE48" s="228">
        <f>IF(AZ48=5,G48,0)</f>
        <v>0</v>
      </c>
      <c r="CA48" s="255">
        <v>1</v>
      </c>
      <c r="CB48" s="255">
        <v>1</v>
      </c>
    </row>
    <row r="49" spans="1:15" ht="12.75">
      <c r="A49" s="264"/>
      <c r="B49" s="268"/>
      <c r="C49" s="332" t="s">
        <v>183</v>
      </c>
      <c r="D49" s="333"/>
      <c r="E49" s="269">
        <v>8.4</v>
      </c>
      <c r="F49" s="270"/>
      <c r="G49" s="271"/>
      <c r="H49" s="272"/>
      <c r="I49" s="266"/>
      <c r="J49" s="273"/>
      <c r="K49" s="266"/>
      <c r="M49" s="267" t="s">
        <v>183</v>
      </c>
      <c r="O49" s="255"/>
    </row>
    <row r="50" spans="1:15" ht="12.75">
      <c r="A50" s="264"/>
      <c r="B50" s="268"/>
      <c r="C50" s="332" t="s">
        <v>184</v>
      </c>
      <c r="D50" s="333"/>
      <c r="E50" s="269">
        <v>-2.4</v>
      </c>
      <c r="F50" s="270"/>
      <c r="G50" s="271"/>
      <c r="H50" s="272"/>
      <c r="I50" s="266"/>
      <c r="J50" s="273"/>
      <c r="K50" s="266"/>
      <c r="M50" s="267" t="s">
        <v>184</v>
      </c>
      <c r="O50" s="255"/>
    </row>
    <row r="51" spans="1:15" ht="12.75">
      <c r="A51" s="264"/>
      <c r="B51" s="268"/>
      <c r="C51" s="332" t="s">
        <v>185</v>
      </c>
      <c r="D51" s="333"/>
      <c r="E51" s="269">
        <v>7.95</v>
      </c>
      <c r="F51" s="270"/>
      <c r="G51" s="271"/>
      <c r="H51" s="272"/>
      <c r="I51" s="266"/>
      <c r="J51" s="273"/>
      <c r="K51" s="266"/>
      <c r="M51" s="267" t="s">
        <v>185</v>
      </c>
      <c r="O51" s="255"/>
    </row>
    <row r="52" spans="1:15" ht="12.75">
      <c r="A52" s="264"/>
      <c r="B52" s="268"/>
      <c r="C52" s="332" t="s">
        <v>186</v>
      </c>
      <c r="D52" s="333"/>
      <c r="E52" s="269">
        <v>-1.2</v>
      </c>
      <c r="F52" s="270"/>
      <c r="G52" s="271"/>
      <c r="H52" s="272"/>
      <c r="I52" s="266"/>
      <c r="J52" s="273"/>
      <c r="K52" s="266"/>
      <c r="M52" s="267" t="s">
        <v>186</v>
      </c>
      <c r="O52" s="255"/>
    </row>
    <row r="53" spans="1:15" ht="12.75">
      <c r="A53" s="264"/>
      <c r="B53" s="268"/>
      <c r="C53" s="332" t="s">
        <v>187</v>
      </c>
      <c r="D53" s="333"/>
      <c r="E53" s="269">
        <v>0</v>
      </c>
      <c r="F53" s="270"/>
      <c r="G53" s="271"/>
      <c r="H53" s="272"/>
      <c r="I53" s="266"/>
      <c r="J53" s="273"/>
      <c r="K53" s="266"/>
      <c r="M53" s="267" t="s">
        <v>187</v>
      </c>
      <c r="O53" s="255"/>
    </row>
    <row r="54" spans="1:15" ht="12.75">
      <c r="A54" s="264"/>
      <c r="B54" s="268"/>
      <c r="C54" s="332" t="s">
        <v>188</v>
      </c>
      <c r="D54" s="333"/>
      <c r="E54" s="269">
        <v>2.25</v>
      </c>
      <c r="F54" s="270"/>
      <c r="G54" s="271"/>
      <c r="H54" s="272"/>
      <c r="I54" s="266"/>
      <c r="J54" s="273"/>
      <c r="K54" s="266"/>
      <c r="M54" s="267" t="s">
        <v>188</v>
      </c>
      <c r="O54" s="255"/>
    </row>
    <row r="55" spans="1:80" ht="22.5">
      <c r="A55" s="256">
        <v>11</v>
      </c>
      <c r="B55" s="257" t="s">
        <v>189</v>
      </c>
      <c r="C55" s="258" t="s">
        <v>190</v>
      </c>
      <c r="D55" s="259" t="s">
        <v>137</v>
      </c>
      <c r="E55" s="260">
        <v>3.729</v>
      </c>
      <c r="F55" s="260">
        <v>0</v>
      </c>
      <c r="G55" s="261">
        <f>E55*F55</f>
        <v>0</v>
      </c>
      <c r="H55" s="262">
        <v>0.003</v>
      </c>
      <c r="I55" s="263">
        <f>E55*H55</f>
        <v>0.011187</v>
      </c>
      <c r="J55" s="262">
        <v>0</v>
      </c>
      <c r="K55" s="263">
        <f>E55*J55</f>
        <v>0</v>
      </c>
      <c r="O55" s="255">
        <v>2</v>
      </c>
      <c r="AA55" s="228">
        <v>1</v>
      </c>
      <c r="AB55" s="228">
        <v>1</v>
      </c>
      <c r="AC55" s="228">
        <v>1</v>
      </c>
      <c r="AZ55" s="228">
        <v>1</v>
      </c>
      <c r="BA55" s="228">
        <f>IF(AZ55=1,G55,0)</f>
        <v>0</v>
      </c>
      <c r="BB55" s="228">
        <f>IF(AZ55=2,G55,0)</f>
        <v>0</v>
      </c>
      <c r="BC55" s="228">
        <f>IF(AZ55=3,G55,0)</f>
        <v>0</v>
      </c>
      <c r="BD55" s="228">
        <f>IF(AZ55=4,G55,0)</f>
        <v>0</v>
      </c>
      <c r="BE55" s="228">
        <f>IF(AZ55=5,G55,0)</f>
        <v>0</v>
      </c>
      <c r="CA55" s="255">
        <v>1</v>
      </c>
      <c r="CB55" s="255">
        <v>1</v>
      </c>
    </row>
    <row r="56" spans="1:15" ht="12.75">
      <c r="A56" s="264"/>
      <c r="B56" s="268"/>
      <c r="C56" s="332" t="s">
        <v>191</v>
      </c>
      <c r="D56" s="333"/>
      <c r="E56" s="269">
        <v>3.729</v>
      </c>
      <c r="F56" s="270"/>
      <c r="G56" s="271"/>
      <c r="H56" s="272"/>
      <c r="I56" s="266"/>
      <c r="J56" s="273"/>
      <c r="K56" s="266"/>
      <c r="M56" s="267" t="s">
        <v>191</v>
      </c>
      <c r="O56" s="255"/>
    </row>
    <row r="57" spans="1:80" ht="12.75">
      <c r="A57" s="256">
        <v>12</v>
      </c>
      <c r="B57" s="257" t="s">
        <v>192</v>
      </c>
      <c r="C57" s="258" t="s">
        <v>193</v>
      </c>
      <c r="D57" s="259" t="s">
        <v>160</v>
      </c>
      <c r="E57" s="260">
        <v>61.96</v>
      </c>
      <c r="F57" s="260">
        <v>0</v>
      </c>
      <c r="G57" s="261">
        <f>E57*F57</f>
        <v>0</v>
      </c>
      <c r="H57" s="262">
        <v>0.00046</v>
      </c>
      <c r="I57" s="263">
        <f>E57*H57</f>
        <v>0.028501600000000002</v>
      </c>
      <c r="J57" s="262">
        <v>0</v>
      </c>
      <c r="K57" s="263">
        <f>E57*J57</f>
        <v>0</v>
      </c>
      <c r="O57" s="255">
        <v>2</v>
      </c>
      <c r="AA57" s="228">
        <v>1</v>
      </c>
      <c r="AB57" s="228">
        <v>1</v>
      </c>
      <c r="AC57" s="228">
        <v>1</v>
      </c>
      <c r="AZ57" s="228">
        <v>1</v>
      </c>
      <c r="BA57" s="228">
        <f>IF(AZ57=1,G57,0)</f>
        <v>0</v>
      </c>
      <c r="BB57" s="228">
        <f>IF(AZ57=2,G57,0)</f>
        <v>0</v>
      </c>
      <c r="BC57" s="228">
        <f>IF(AZ57=3,G57,0)</f>
        <v>0</v>
      </c>
      <c r="BD57" s="228">
        <f>IF(AZ57=4,G57,0)</f>
        <v>0</v>
      </c>
      <c r="BE57" s="228">
        <f>IF(AZ57=5,G57,0)</f>
        <v>0</v>
      </c>
      <c r="CA57" s="255">
        <v>1</v>
      </c>
      <c r="CB57" s="255">
        <v>1</v>
      </c>
    </row>
    <row r="58" spans="1:15" ht="12.75">
      <c r="A58" s="264"/>
      <c r="B58" s="268"/>
      <c r="C58" s="332" t="s">
        <v>194</v>
      </c>
      <c r="D58" s="333"/>
      <c r="E58" s="269">
        <v>43.2</v>
      </c>
      <c r="F58" s="270"/>
      <c r="G58" s="271"/>
      <c r="H58" s="272"/>
      <c r="I58" s="266"/>
      <c r="J58" s="273"/>
      <c r="K58" s="266"/>
      <c r="M58" s="267" t="s">
        <v>194</v>
      </c>
      <c r="O58" s="255"/>
    </row>
    <row r="59" spans="1:15" ht="12.75">
      <c r="A59" s="264"/>
      <c r="B59" s="268"/>
      <c r="C59" s="332" t="s">
        <v>195</v>
      </c>
      <c r="D59" s="333"/>
      <c r="E59" s="269">
        <v>5.2</v>
      </c>
      <c r="F59" s="270"/>
      <c r="G59" s="271"/>
      <c r="H59" s="272"/>
      <c r="I59" s="266"/>
      <c r="J59" s="273"/>
      <c r="K59" s="266"/>
      <c r="M59" s="267" t="s">
        <v>195</v>
      </c>
      <c r="O59" s="255"/>
    </row>
    <row r="60" spans="1:15" ht="12.75">
      <c r="A60" s="264"/>
      <c r="B60" s="268"/>
      <c r="C60" s="332" t="s">
        <v>196</v>
      </c>
      <c r="D60" s="333"/>
      <c r="E60" s="269">
        <v>6.78</v>
      </c>
      <c r="F60" s="270"/>
      <c r="G60" s="271"/>
      <c r="H60" s="272"/>
      <c r="I60" s="266"/>
      <c r="J60" s="273"/>
      <c r="K60" s="266"/>
      <c r="M60" s="267" t="s">
        <v>196</v>
      </c>
      <c r="O60" s="255"/>
    </row>
    <row r="61" spans="1:15" ht="12.75">
      <c r="A61" s="264"/>
      <c r="B61" s="268"/>
      <c r="C61" s="332" t="s">
        <v>197</v>
      </c>
      <c r="D61" s="333"/>
      <c r="E61" s="269">
        <v>6.78</v>
      </c>
      <c r="F61" s="270"/>
      <c r="G61" s="271"/>
      <c r="H61" s="272"/>
      <c r="I61" s="266"/>
      <c r="J61" s="273"/>
      <c r="K61" s="266"/>
      <c r="M61" s="267" t="s">
        <v>197</v>
      </c>
      <c r="O61" s="255"/>
    </row>
    <row r="62" spans="1:80" ht="12.75">
      <c r="A62" s="256">
        <v>13</v>
      </c>
      <c r="B62" s="257" t="s">
        <v>198</v>
      </c>
      <c r="C62" s="258" t="s">
        <v>199</v>
      </c>
      <c r="D62" s="259" t="s">
        <v>160</v>
      </c>
      <c r="E62" s="260">
        <v>43.2</v>
      </c>
      <c r="F62" s="260">
        <v>0</v>
      </c>
      <c r="G62" s="261">
        <f>E62*F62</f>
        <v>0</v>
      </c>
      <c r="H62" s="262">
        <v>0</v>
      </c>
      <c r="I62" s="263">
        <f>E62*H62</f>
        <v>0</v>
      </c>
      <c r="J62" s="262"/>
      <c r="K62" s="263">
        <f>E62*J62</f>
        <v>0</v>
      </c>
      <c r="O62" s="255">
        <v>2</v>
      </c>
      <c r="AA62" s="228">
        <v>12</v>
      </c>
      <c r="AB62" s="228">
        <v>0</v>
      </c>
      <c r="AC62" s="228">
        <v>20</v>
      </c>
      <c r="AZ62" s="228">
        <v>1</v>
      </c>
      <c r="BA62" s="228">
        <f>IF(AZ62=1,G62,0)</f>
        <v>0</v>
      </c>
      <c r="BB62" s="228">
        <f>IF(AZ62=2,G62,0)</f>
        <v>0</v>
      </c>
      <c r="BC62" s="228">
        <f>IF(AZ62=3,G62,0)</f>
        <v>0</v>
      </c>
      <c r="BD62" s="228">
        <f>IF(AZ62=4,G62,0)</f>
        <v>0</v>
      </c>
      <c r="BE62" s="228">
        <f>IF(AZ62=5,G62,0)</f>
        <v>0</v>
      </c>
      <c r="CA62" s="255">
        <v>12</v>
      </c>
      <c r="CB62" s="255">
        <v>0</v>
      </c>
    </row>
    <row r="63" spans="1:15" ht="12.75">
      <c r="A63" s="264"/>
      <c r="B63" s="268"/>
      <c r="C63" s="332" t="s">
        <v>194</v>
      </c>
      <c r="D63" s="333"/>
      <c r="E63" s="269">
        <v>43.2</v>
      </c>
      <c r="F63" s="270"/>
      <c r="G63" s="271"/>
      <c r="H63" s="272"/>
      <c r="I63" s="266"/>
      <c r="J63" s="273"/>
      <c r="K63" s="266"/>
      <c r="M63" s="267" t="s">
        <v>194</v>
      </c>
      <c r="O63" s="255"/>
    </row>
    <row r="64" spans="1:57" ht="12.75">
      <c r="A64" s="274"/>
      <c r="B64" s="275" t="s">
        <v>92</v>
      </c>
      <c r="C64" s="276" t="s">
        <v>148</v>
      </c>
      <c r="D64" s="277"/>
      <c r="E64" s="278"/>
      <c r="F64" s="279"/>
      <c r="G64" s="280">
        <f>SUM(G19:G63)</f>
        <v>0</v>
      </c>
      <c r="H64" s="281"/>
      <c r="I64" s="282">
        <f>SUM(I19:I63)</f>
        <v>10.455674329999999</v>
      </c>
      <c r="J64" s="281"/>
      <c r="K64" s="282">
        <f>SUM(K19:K63)</f>
        <v>0</v>
      </c>
      <c r="O64" s="255">
        <v>4</v>
      </c>
      <c r="BA64" s="283">
        <f>SUM(BA19:BA63)</f>
        <v>0</v>
      </c>
      <c r="BB64" s="283">
        <f>SUM(BB19:BB63)</f>
        <v>0</v>
      </c>
      <c r="BC64" s="283">
        <f>SUM(BC19:BC63)</f>
        <v>0</v>
      </c>
      <c r="BD64" s="283">
        <f>SUM(BD19:BD63)</f>
        <v>0</v>
      </c>
      <c r="BE64" s="283">
        <f>SUM(BE19:BE63)</f>
        <v>0</v>
      </c>
    </row>
    <row r="65" spans="1:15" ht="12.75">
      <c r="A65" s="245" t="s">
        <v>90</v>
      </c>
      <c r="B65" s="246" t="s">
        <v>200</v>
      </c>
      <c r="C65" s="247" t="s">
        <v>201</v>
      </c>
      <c r="D65" s="248"/>
      <c r="E65" s="249"/>
      <c r="F65" s="249"/>
      <c r="G65" s="250"/>
      <c r="H65" s="251"/>
      <c r="I65" s="252"/>
      <c r="J65" s="253"/>
      <c r="K65" s="254"/>
      <c r="O65" s="255">
        <v>1</v>
      </c>
    </row>
    <row r="66" spans="1:80" ht="22.5">
      <c r="A66" s="256">
        <v>14</v>
      </c>
      <c r="B66" s="257" t="s">
        <v>203</v>
      </c>
      <c r="C66" s="258" t="s">
        <v>204</v>
      </c>
      <c r="D66" s="259" t="s">
        <v>205</v>
      </c>
      <c r="E66" s="260">
        <v>2</v>
      </c>
      <c r="F66" s="260">
        <v>0</v>
      </c>
      <c r="G66" s="261">
        <f>E66*F66</f>
        <v>0</v>
      </c>
      <c r="H66" s="262">
        <v>0.03055</v>
      </c>
      <c r="I66" s="263">
        <f>E66*H66</f>
        <v>0.0611</v>
      </c>
      <c r="J66" s="262">
        <v>0</v>
      </c>
      <c r="K66" s="263">
        <f>E66*J66</f>
        <v>0</v>
      </c>
      <c r="O66" s="255">
        <v>2</v>
      </c>
      <c r="AA66" s="228">
        <v>1</v>
      </c>
      <c r="AB66" s="228">
        <v>1</v>
      </c>
      <c r="AC66" s="228">
        <v>1</v>
      </c>
      <c r="AZ66" s="228">
        <v>1</v>
      </c>
      <c r="BA66" s="228">
        <f>IF(AZ66=1,G66,0)</f>
        <v>0</v>
      </c>
      <c r="BB66" s="228">
        <f>IF(AZ66=2,G66,0)</f>
        <v>0</v>
      </c>
      <c r="BC66" s="228">
        <f>IF(AZ66=3,G66,0)</f>
        <v>0</v>
      </c>
      <c r="BD66" s="228">
        <f>IF(AZ66=4,G66,0)</f>
        <v>0</v>
      </c>
      <c r="BE66" s="228">
        <f>IF(AZ66=5,G66,0)</f>
        <v>0</v>
      </c>
      <c r="CA66" s="255">
        <v>1</v>
      </c>
      <c r="CB66" s="255">
        <v>1</v>
      </c>
    </row>
    <row r="67" spans="1:80" ht="22.5">
      <c r="A67" s="256">
        <v>15</v>
      </c>
      <c r="B67" s="257" t="s">
        <v>206</v>
      </c>
      <c r="C67" s="258" t="s">
        <v>207</v>
      </c>
      <c r="D67" s="259" t="s">
        <v>205</v>
      </c>
      <c r="E67" s="260">
        <v>2</v>
      </c>
      <c r="F67" s="260">
        <v>0</v>
      </c>
      <c r="G67" s="261">
        <f>E67*F67</f>
        <v>0</v>
      </c>
      <c r="H67" s="262">
        <v>0.03083</v>
      </c>
      <c r="I67" s="263">
        <f>E67*H67</f>
        <v>0.06166</v>
      </c>
      <c r="J67" s="262">
        <v>0</v>
      </c>
      <c r="K67" s="263">
        <f>E67*J67</f>
        <v>0</v>
      </c>
      <c r="O67" s="255">
        <v>2</v>
      </c>
      <c r="AA67" s="228">
        <v>1</v>
      </c>
      <c r="AB67" s="228">
        <v>1</v>
      </c>
      <c r="AC67" s="228">
        <v>1</v>
      </c>
      <c r="AZ67" s="228">
        <v>1</v>
      </c>
      <c r="BA67" s="228">
        <f>IF(AZ67=1,G67,0)</f>
        <v>0</v>
      </c>
      <c r="BB67" s="228">
        <f>IF(AZ67=2,G67,0)</f>
        <v>0</v>
      </c>
      <c r="BC67" s="228">
        <f>IF(AZ67=3,G67,0)</f>
        <v>0</v>
      </c>
      <c r="BD67" s="228">
        <f>IF(AZ67=4,G67,0)</f>
        <v>0</v>
      </c>
      <c r="BE67" s="228">
        <f>IF(AZ67=5,G67,0)</f>
        <v>0</v>
      </c>
      <c r="CA67" s="255">
        <v>1</v>
      </c>
      <c r="CB67" s="255">
        <v>1</v>
      </c>
    </row>
    <row r="68" spans="1:80" ht="22.5">
      <c r="A68" s="256">
        <v>16</v>
      </c>
      <c r="B68" s="257" t="s">
        <v>208</v>
      </c>
      <c r="C68" s="258" t="s">
        <v>209</v>
      </c>
      <c r="D68" s="259" t="s">
        <v>205</v>
      </c>
      <c r="E68" s="260">
        <v>1</v>
      </c>
      <c r="F68" s="260">
        <v>0</v>
      </c>
      <c r="G68" s="261">
        <f>E68*F68</f>
        <v>0</v>
      </c>
      <c r="H68" s="262">
        <v>0.66207</v>
      </c>
      <c r="I68" s="263">
        <f>E68*H68</f>
        <v>0.66207</v>
      </c>
      <c r="J68" s="262">
        <v>-0.9936</v>
      </c>
      <c r="K68" s="263">
        <f>E68*J68</f>
        <v>-0.9936</v>
      </c>
      <c r="O68" s="255">
        <v>2</v>
      </c>
      <c r="AA68" s="228">
        <v>2</v>
      </c>
      <c r="AB68" s="228">
        <v>1</v>
      </c>
      <c r="AC68" s="228">
        <v>1</v>
      </c>
      <c r="AZ68" s="228">
        <v>1</v>
      </c>
      <c r="BA68" s="228">
        <f>IF(AZ68=1,G68,0)</f>
        <v>0</v>
      </c>
      <c r="BB68" s="228">
        <f>IF(AZ68=2,G68,0)</f>
        <v>0</v>
      </c>
      <c r="BC68" s="228">
        <f>IF(AZ68=3,G68,0)</f>
        <v>0</v>
      </c>
      <c r="BD68" s="228">
        <f>IF(AZ68=4,G68,0)</f>
        <v>0</v>
      </c>
      <c r="BE68" s="228">
        <f>IF(AZ68=5,G68,0)</f>
        <v>0</v>
      </c>
      <c r="CA68" s="255">
        <v>2</v>
      </c>
      <c r="CB68" s="255">
        <v>1</v>
      </c>
    </row>
    <row r="69" spans="1:57" ht="12.75">
      <c r="A69" s="274"/>
      <c r="B69" s="275" t="s">
        <v>92</v>
      </c>
      <c r="C69" s="276" t="s">
        <v>202</v>
      </c>
      <c r="D69" s="277"/>
      <c r="E69" s="278"/>
      <c r="F69" s="279"/>
      <c r="G69" s="280">
        <f>SUM(G65:G68)</f>
        <v>0</v>
      </c>
      <c r="H69" s="281"/>
      <c r="I69" s="282">
        <f>SUM(I65:I68)</f>
        <v>0.78483</v>
      </c>
      <c r="J69" s="281"/>
      <c r="K69" s="282">
        <f>SUM(K65:K68)</f>
        <v>-0.9936</v>
      </c>
      <c r="O69" s="255">
        <v>4</v>
      </c>
      <c r="BA69" s="283">
        <f>SUM(BA65:BA68)</f>
        <v>0</v>
      </c>
      <c r="BB69" s="283">
        <f>SUM(BB65:BB68)</f>
        <v>0</v>
      </c>
      <c r="BC69" s="283">
        <f>SUM(BC65:BC68)</f>
        <v>0</v>
      </c>
      <c r="BD69" s="283">
        <f>SUM(BD65:BD68)</f>
        <v>0</v>
      </c>
      <c r="BE69" s="283">
        <f>SUM(BE65:BE68)</f>
        <v>0</v>
      </c>
    </row>
    <row r="70" spans="1:15" ht="12.75">
      <c r="A70" s="245" t="s">
        <v>90</v>
      </c>
      <c r="B70" s="246" t="s">
        <v>210</v>
      </c>
      <c r="C70" s="247" t="s">
        <v>211</v>
      </c>
      <c r="D70" s="248"/>
      <c r="E70" s="249"/>
      <c r="F70" s="249"/>
      <c r="G70" s="250"/>
      <c r="H70" s="251"/>
      <c r="I70" s="252"/>
      <c r="J70" s="253"/>
      <c r="K70" s="254"/>
      <c r="O70" s="255">
        <v>1</v>
      </c>
    </row>
    <row r="71" spans="1:80" ht="12.75">
      <c r="A71" s="256">
        <v>17</v>
      </c>
      <c r="B71" s="257" t="s">
        <v>213</v>
      </c>
      <c r="C71" s="258" t="s">
        <v>214</v>
      </c>
      <c r="D71" s="259" t="s">
        <v>137</v>
      </c>
      <c r="E71" s="260">
        <v>44.4</v>
      </c>
      <c r="F71" s="260">
        <v>0</v>
      </c>
      <c r="G71" s="261">
        <f>E71*F71</f>
        <v>0</v>
      </c>
      <c r="H71" s="262">
        <v>0.00158</v>
      </c>
      <c r="I71" s="263">
        <f>E71*H71</f>
        <v>0.07015199999999999</v>
      </c>
      <c r="J71" s="262">
        <v>0</v>
      </c>
      <c r="K71" s="263">
        <f>E71*J71</f>
        <v>0</v>
      </c>
      <c r="O71" s="255">
        <v>2</v>
      </c>
      <c r="AA71" s="228">
        <v>1</v>
      </c>
      <c r="AB71" s="228">
        <v>1</v>
      </c>
      <c r="AC71" s="228">
        <v>1</v>
      </c>
      <c r="AZ71" s="228">
        <v>1</v>
      </c>
      <c r="BA71" s="228">
        <f>IF(AZ71=1,G71,0)</f>
        <v>0</v>
      </c>
      <c r="BB71" s="228">
        <f>IF(AZ71=2,G71,0)</f>
        <v>0</v>
      </c>
      <c r="BC71" s="228">
        <f>IF(AZ71=3,G71,0)</f>
        <v>0</v>
      </c>
      <c r="BD71" s="228">
        <f>IF(AZ71=4,G71,0)</f>
        <v>0</v>
      </c>
      <c r="BE71" s="228">
        <f>IF(AZ71=5,G71,0)</f>
        <v>0</v>
      </c>
      <c r="CA71" s="255">
        <v>1</v>
      </c>
      <c r="CB71" s="255">
        <v>1</v>
      </c>
    </row>
    <row r="72" spans="1:15" ht="12.75">
      <c r="A72" s="264"/>
      <c r="B72" s="268"/>
      <c r="C72" s="332" t="s">
        <v>145</v>
      </c>
      <c r="D72" s="333"/>
      <c r="E72" s="269">
        <v>41</v>
      </c>
      <c r="F72" s="270"/>
      <c r="G72" s="271"/>
      <c r="H72" s="272"/>
      <c r="I72" s="266"/>
      <c r="J72" s="273"/>
      <c r="K72" s="266"/>
      <c r="M72" s="267" t="s">
        <v>145</v>
      </c>
      <c r="O72" s="255"/>
    </row>
    <row r="73" spans="1:15" ht="12.75">
      <c r="A73" s="264"/>
      <c r="B73" s="268"/>
      <c r="C73" s="332" t="s">
        <v>141</v>
      </c>
      <c r="D73" s="333"/>
      <c r="E73" s="269">
        <v>1.8</v>
      </c>
      <c r="F73" s="270"/>
      <c r="G73" s="271"/>
      <c r="H73" s="272"/>
      <c r="I73" s="266"/>
      <c r="J73" s="273"/>
      <c r="K73" s="266"/>
      <c r="M73" s="267" t="s">
        <v>141</v>
      </c>
      <c r="O73" s="255"/>
    </row>
    <row r="74" spans="1:15" ht="12.75">
      <c r="A74" s="264"/>
      <c r="B74" s="268"/>
      <c r="C74" s="332" t="s">
        <v>142</v>
      </c>
      <c r="D74" s="333"/>
      <c r="E74" s="269">
        <v>1.6</v>
      </c>
      <c r="F74" s="270"/>
      <c r="G74" s="271"/>
      <c r="H74" s="272"/>
      <c r="I74" s="266"/>
      <c r="J74" s="273"/>
      <c r="K74" s="266"/>
      <c r="M74" s="267" t="s">
        <v>142</v>
      </c>
      <c r="O74" s="255"/>
    </row>
    <row r="75" spans="1:57" ht="12.75">
      <c r="A75" s="274"/>
      <c r="B75" s="275" t="s">
        <v>92</v>
      </c>
      <c r="C75" s="276" t="s">
        <v>212</v>
      </c>
      <c r="D75" s="277"/>
      <c r="E75" s="278"/>
      <c r="F75" s="279"/>
      <c r="G75" s="280">
        <f>SUM(G70:G74)</f>
        <v>0</v>
      </c>
      <c r="H75" s="281"/>
      <c r="I75" s="282">
        <f>SUM(I70:I74)</f>
        <v>0.07015199999999999</v>
      </c>
      <c r="J75" s="281"/>
      <c r="K75" s="282">
        <f>SUM(K70:K74)</f>
        <v>0</v>
      </c>
      <c r="O75" s="255">
        <v>4</v>
      </c>
      <c r="BA75" s="283">
        <f>SUM(BA70:BA74)</f>
        <v>0</v>
      </c>
      <c r="BB75" s="283">
        <f>SUM(BB70:BB74)</f>
        <v>0</v>
      </c>
      <c r="BC75" s="283">
        <f>SUM(BC70:BC74)</f>
        <v>0</v>
      </c>
      <c r="BD75" s="283">
        <f>SUM(BD70:BD74)</f>
        <v>0</v>
      </c>
      <c r="BE75" s="283">
        <f>SUM(BE70:BE74)</f>
        <v>0</v>
      </c>
    </row>
    <row r="76" spans="1:15" ht="12.75">
      <c r="A76" s="245" t="s">
        <v>90</v>
      </c>
      <c r="B76" s="246" t="s">
        <v>215</v>
      </c>
      <c r="C76" s="247" t="s">
        <v>216</v>
      </c>
      <c r="D76" s="248"/>
      <c r="E76" s="249"/>
      <c r="F76" s="249"/>
      <c r="G76" s="250"/>
      <c r="H76" s="251"/>
      <c r="I76" s="252"/>
      <c r="J76" s="253"/>
      <c r="K76" s="254"/>
      <c r="O76" s="255">
        <v>1</v>
      </c>
    </row>
    <row r="77" spans="1:80" ht="12.75">
      <c r="A77" s="256">
        <v>18</v>
      </c>
      <c r="B77" s="257" t="s">
        <v>218</v>
      </c>
      <c r="C77" s="258" t="s">
        <v>219</v>
      </c>
      <c r="D77" s="259" t="s">
        <v>137</v>
      </c>
      <c r="E77" s="260">
        <v>119.616</v>
      </c>
      <c r="F77" s="260">
        <v>0</v>
      </c>
      <c r="G77" s="261">
        <f>E77*F77</f>
        <v>0</v>
      </c>
      <c r="H77" s="262">
        <v>4E-05</v>
      </c>
      <c r="I77" s="263">
        <f>E77*H77</f>
        <v>0.004784640000000001</v>
      </c>
      <c r="J77" s="262">
        <v>0</v>
      </c>
      <c r="K77" s="263">
        <f>E77*J77</f>
        <v>0</v>
      </c>
      <c r="O77" s="255">
        <v>2</v>
      </c>
      <c r="AA77" s="228">
        <v>1</v>
      </c>
      <c r="AB77" s="228">
        <v>1</v>
      </c>
      <c r="AC77" s="228">
        <v>1</v>
      </c>
      <c r="AZ77" s="228">
        <v>1</v>
      </c>
      <c r="BA77" s="228">
        <f>IF(AZ77=1,G77,0)</f>
        <v>0</v>
      </c>
      <c r="BB77" s="228">
        <f>IF(AZ77=2,G77,0)</f>
        <v>0</v>
      </c>
      <c r="BC77" s="228">
        <f>IF(AZ77=3,G77,0)</f>
        <v>0</v>
      </c>
      <c r="BD77" s="228">
        <f>IF(AZ77=4,G77,0)</f>
        <v>0</v>
      </c>
      <c r="BE77" s="228">
        <f>IF(AZ77=5,G77,0)</f>
        <v>0</v>
      </c>
      <c r="CA77" s="255">
        <v>1</v>
      </c>
      <c r="CB77" s="255">
        <v>1</v>
      </c>
    </row>
    <row r="78" spans="1:15" ht="12.75">
      <c r="A78" s="264"/>
      <c r="B78" s="268"/>
      <c r="C78" s="332" t="s">
        <v>220</v>
      </c>
      <c r="D78" s="333"/>
      <c r="E78" s="269">
        <v>119.616</v>
      </c>
      <c r="F78" s="270"/>
      <c r="G78" s="271"/>
      <c r="H78" s="272"/>
      <c r="I78" s="266"/>
      <c r="J78" s="273"/>
      <c r="K78" s="266"/>
      <c r="M78" s="267" t="s">
        <v>220</v>
      </c>
      <c r="O78" s="255"/>
    </row>
    <row r="79" spans="1:57" ht="12.75">
      <c r="A79" s="274"/>
      <c r="B79" s="275" t="s">
        <v>92</v>
      </c>
      <c r="C79" s="276" t="s">
        <v>217</v>
      </c>
      <c r="D79" s="277"/>
      <c r="E79" s="278"/>
      <c r="F79" s="279"/>
      <c r="G79" s="280">
        <f>SUM(G76:G78)</f>
        <v>0</v>
      </c>
      <c r="H79" s="281"/>
      <c r="I79" s="282">
        <f>SUM(I76:I78)</f>
        <v>0.004784640000000001</v>
      </c>
      <c r="J79" s="281"/>
      <c r="K79" s="282">
        <f>SUM(K76:K78)</f>
        <v>0</v>
      </c>
      <c r="O79" s="255">
        <v>4</v>
      </c>
      <c r="BA79" s="283">
        <f>SUM(BA76:BA78)</f>
        <v>0</v>
      </c>
      <c r="BB79" s="283">
        <f>SUM(BB76:BB78)</f>
        <v>0</v>
      </c>
      <c r="BC79" s="283">
        <f>SUM(BC76:BC78)</f>
        <v>0</v>
      </c>
      <c r="BD79" s="283">
        <f>SUM(BD76:BD78)</f>
        <v>0</v>
      </c>
      <c r="BE79" s="283">
        <f>SUM(BE76:BE78)</f>
        <v>0</v>
      </c>
    </row>
    <row r="80" spans="1:15" ht="12.75">
      <c r="A80" s="245" t="s">
        <v>90</v>
      </c>
      <c r="B80" s="246" t="s">
        <v>221</v>
      </c>
      <c r="C80" s="247" t="s">
        <v>222</v>
      </c>
      <c r="D80" s="248"/>
      <c r="E80" s="249"/>
      <c r="F80" s="249"/>
      <c r="G80" s="250"/>
      <c r="H80" s="251"/>
      <c r="I80" s="252"/>
      <c r="J80" s="253"/>
      <c r="K80" s="254"/>
      <c r="O80" s="255">
        <v>1</v>
      </c>
    </row>
    <row r="81" spans="1:80" ht="12.75">
      <c r="A81" s="256">
        <v>19</v>
      </c>
      <c r="B81" s="257" t="s">
        <v>224</v>
      </c>
      <c r="C81" s="258" t="s">
        <v>225</v>
      </c>
      <c r="D81" s="259" t="s">
        <v>137</v>
      </c>
      <c r="E81" s="260">
        <v>19.1886</v>
      </c>
      <c r="F81" s="260">
        <v>0</v>
      </c>
      <c r="G81" s="261">
        <f>E81*F81</f>
        <v>0</v>
      </c>
      <c r="H81" s="262">
        <v>0.00067</v>
      </c>
      <c r="I81" s="263">
        <f>E81*H81</f>
        <v>0.012856362000000001</v>
      </c>
      <c r="J81" s="262">
        <v>-0.261</v>
      </c>
      <c r="K81" s="263">
        <f>E81*J81</f>
        <v>-5.0082246</v>
      </c>
      <c r="O81" s="255">
        <v>2</v>
      </c>
      <c r="AA81" s="228">
        <v>1</v>
      </c>
      <c r="AB81" s="228">
        <v>1</v>
      </c>
      <c r="AC81" s="228">
        <v>1</v>
      </c>
      <c r="AZ81" s="228">
        <v>1</v>
      </c>
      <c r="BA81" s="228">
        <f>IF(AZ81=1,G81,0)</f>
        <v>0</v>
      </c>
      <c r="BB81" s="228">
        <f>IF(AZ81=2,G81,0)</f>
        <v>0</v>
      </c>
      <c r="BC81" s="228">
        <f>IF(AZ81=3,G81,0)</f>
        <v>0</v>
      </c>
      <c r="BD81" s="228">
        <f>IF(AZ81=4,G81,0)</f>
        <v>0</v>
      </c>
      <c r="BE81" s="228">
        <f>IF(AZ81=5,G81,0)</f>
        <v>0</v>
      </c>
      <c r="CA81" s="255">
        <v>1</v>
      </c>
      <c r="CB81" s="255">
        <v>1</v>
      </c>
    </row>
    <row r="82" spans="1:15" ht="12.75">
      <c r="A82" s="264"/>
      <c r="B82" s="268"/>
      <c r="C82" s="332" t="s">
        <v>226</v>
      </c>
      <c r="D82" s="333"/>
      <c r="E82" s="269">
        <v>3.2425</v>
      </c>
      <c r="F82" s="270"/>
      <c r="G82" s="271"/>
      <c r="H82" s="272"/>
      <c r="I82" s="266"/>
      <c r="J82" s="273"/>
      <c r="K82" s="266"/>
      <c r="M82" s="267" t="s">
        <v>226</v>
      </c>
      <c r="O82" s="255"/>
    </row>
    <row r="83" spans="1:15" ht="12.75">
      <c r="A83" s="264"/>
      <c r="B83" s="268"/>
      <c r="C83" s="332" t="s">
        <v>227</v>
      </c>
      <c r="D83" s="333"/>
      <c r="E83" s="269">
        <v>15.9461</v>
      </c>
      <c r="F83" s="270"/>
      <c r="G83" s="271"/>
      <c r="H83" s="272"/>
      <c r="I83" s="266"/>
      <c r="J83" s="273"/>
      <c r="K83" s="266"/>
      <c r="M83" s="267" t="s">
        <v>227</v>
      </c>
      <c r="O83" s="255"/>
    </row>
    <row r="84" spans="1:80" ht="22.5">
      <c r="A84" s="256">
        <v>20</v>
      </c>
      <c r="B84" s="257" t="s">
        <v>228</v>
      </c>
      <c r="C84" s="258" t="s">
        <v>229</v>
      </c>
      <c r="D84" s="259" t="s">
        <v>132</v>
      </c>
      <c r="E84" s="260">
        <v>0.52</v>
      </c>
      <c r="F84" s="260">
        <v>0</v>
      </c>
      <c r="G84" s="261">
        <f>E84*F84</f>
        <v>0</v>
      </c>
      <c r="H84" s="262">
        <v>0</v>
      </c>
      <c r="I84" s="263">
        <f>E84*H84</f>
        <v>0</v>
      </c>
      <c r="J84" s="262">
        <v>-2.2</v>
      </c>
      <c r="K84" s="263">
        <f>E84*J84</f>
        <v>-1.1440000000000001</v>
      </c>
      <c r="O84" s="255">
        <v>2</v>
      </c>
      <c r="AA84" s="228">
        <v>1</v>
      </c>
      <c r="AB84" s="228">
        <v>1</v>
      </c>
      <c r="AC84" s="228">
        <v>1</v>
      </c>
      <c r="AZ84" s="228">
        <v>1</v>
      </c>
      <c r="BA84" s="228">
        <f>IF(AZ84=1,G84,0)</f>
        <v>0</v>
      </c>
      <c r="BB84" s="228">
        <f>IF(AZ84=2,G84,0)</f>
        <v>0</v>
      </c>
      <c r="BC84" s="228">
        <f>IF(AZ84=3,G84,0)</f>
        <v>0</v>
      </c>
      <c r="BD84" s="228">
        <f>IF(AZ84=4,G84,0)</f>
        <v>0</v>
      </c>
      <c r="BE84" s="228">
        <f>IF(AZ84=5,G84,0)</f>
        <v>0</v>
      </c>
      <c r="CA84" s="255">
        <v>1</v>
      </c>
      <c r="CB84" s="255">
        <v>1</v>
      </c>
    </row>
    <row r="85" spans="1:15" ht="12.75">
      <c r="A85" s="264"/>
      <c r="B85" s="268"/>
      <c r="C85" s="332" t="s">
        <v>230</v>
      </c>
      <c r="D85" s="333"/>
      <c r="E85" s="269">
        <v>0.52</v>
      </c>
      <c r="F85" s="270"/>
      <c r="G85" s="271"/>
      <c r="H85" s="272"/>
      <c r="I85" s="266"/>
      <c r="J85" s="273"/>
      <c r="K85" s="266"/>
      <c r="M85" s="267" t="s">
        <v>230</v>
      </c>
      <c r="O85" s="255"/>
    </row>
    <row r="86" spans="1:80" ht="22.5">
      <c r="A86" s="256">
        <v>21</v>
      </c>
      <c r="B86" s="257" t="s">
        <v>231</v>
      </c>
      <c r="C86" s="258" t="s">
        <v>232</v>
      </c>
      <c r="D86" s="259" t="s">
        <v>137</v>
      </c>
      <c r="E86" s="260">
        <v>6.5</v>
      </c>
      <c r="F86" s="260">
        <v>0</v>
      </c>
      <c r="G86" s="261">
        <f>E86*F86</f>
        <v>0</v>
      </c>
      <c r="H86" s="262">
        <v>0</v>
      </c>
      <c r="I86" s="263">
        <f>E86*H86</f>
        <v>0</v>
      </c>
      <c r="J86" s="262">
        <v>-0.02</v>
      </c>
      <c r="K86" s="263">
        <f>E86*J86</f>
        <v>-0.13</v>
      </c>
      <c r="O86" s="255">
        <v>2</v>
      </c>
      <c r="AA86" s="228">
        <v>1</v>
      </c>
      <c r="AB86" s="228">
        <v>1</v>
      </c>
      <c r="AC86" s="228">
        <v>1</v>
      </c>
      <c r="AZ86" s="228">
        <v>1</v>
      </c>
      <c r="BA86" s="228">
        <f>IF(AZ86=1,G86,0)</f>
        <v>0</v>
      </c>
      <c r="BB86" s="228">
        <f>IF(AZ86=2,G86,0)</f>
        <v>0</v>
      </c>
      <c r="BC86" s="228">
        <f>IF(AZ86=3,G86,0)</f>
        <v>0</v>
      </c>
      <c r="BD86" s="228">
        <f>IF(AZ86=4,G86,0)</f>
        <v>0</v>
      </c>
      <c r="BE86" s="228">
        <f>IF(AZ86=5,G86,0)</f>
        <v>0</v>
      </c>
      <c r="CA86" s="255">
        <v>1</v>
      </c>
      <c r="CB86" s="255">
        <v>1</v>
      </c>
    </row>
    <row r="87" spans="1:15" ht="12.75">
      <c r="A87" s="264"/>
      <c r="B87" s="268"/>
      <c r="C87" s="332" t="s">
        <v>233</v>
      </c>
      <c r="D87" s="333"/>
      <c r="E87" s="269">
        <v>6.5</v>
      </c>
      <c r="F87" s="270"/>
      <c r="G87" s="271"/>
      <c r="H87" s="272"/>
      <c r="I87" s="266"/>
      <c r="J87" s="273"/>
      <c r="K87" s="266"/>
      <c r="M87" s="267" t="s">
        <v>233</v>
      </c>
      <c r="O87" s="255"/>
    </row>
    <row r="88" spans="1:80" ht="12.75">
      <c r="A88" s="256">
        <v>22</v>
      </c>
      <c r="B88" s="257" t="s">
        <v>234</v>
      </c>
      <c r="C88" s="258" t="s">
        <v>235</v>
      </c>
      <c r="D88" s="259" t="s">
        <v>132</v>
      </c>
      <c r="E88" s="260">
        <v>3.865</v>
      </c>
      <c r="F88" s="260">
        <v>0</v>
      </c>
      <c r="G88" s="261">
        <f>E88*F88</f>
        <v>0</v>
      </c>
      <c r="H88" s="262">
        <v>0</v>
      </c>
      <c r="I88" s="263">
        <f>E88*H88</f>
        <v>0</v>
      </c>
      <c r="J88" s="262">
        <v>-1.4</v>
      </c>
      <c r="K88" s="263">
        <f>E88*J88</f>
        <v>-5.411</v>
      </c>
      <c r="O88" s="255">
        <v>2</v>
      </c>
      <c r="AA88" s="228">
        <v>1</v>
      </c>
      <c r="AB88" s="228">
        <v>1</v>
      </c>
      <c r="AC88" s="228">
        <v>1</v>
      </c>
      <c r="AZ88" s="228">
        <v>1</v>
      </c>
      <c r="BA88" s="228">
        <f>IF(AZ88=1,G88,0)</f>
        <v>0</v>
      </c>
      <c r="BB88" s="228">
        <f>IF(AZ88=2,G88,0)</f>
        <v>0</v>
      </c>
      <c r="BC88" s="228">
        <f>IF(AZ88=3,G88,0)</f>
        <v>0</v>
      </c>
      <c r="BD88" s="228">
        <f>IF(AZ88=4,G88,0)</f>
        <v>0</v>
      </c>
      <c r="BE88" s="228">
        <f>IF(AZ88=5,G88,0)</f>
        <v>0</v>
      </c>
      <c r="CA88" s="255">
        <v>1</v>
      </c>
      <c r="CB88" s="255">
        <v>1</v>
      </c>
    </row>
    <row r="89" spans="1:15" ht="12.75">
      <c r="A89" s="264"/>
      <c r="B89" s="268"/>
      <c r="C89" s="334" t="s">
        <v>236</v>
      </c>
      <c r="D89" s="333"/>
      <c r="E89" s="294">
        <v>0</v>
      </c>
      <c r="F89" s="270"/>
      <c r="G89" s="271"/>
      <c r="H89" s="272"/>
      <c r="I89" s="266"/>
      <c r="J89" s="273"/>
      <c r="K89" s="266"/>
      <c r="M89" s="267" t="s">
        <v>236</v>
      </c>
      <c r="O89" s="255"/>
    </row>
    <row r="90" spans="1:15" ht="12.75">
      <c r="A90" s="264"/>
      <c r="B90" s="268"/>
      <c r="C90" s="334" t="s">
        <v>151</v>
      </c>
      <c r="D90" s="333"/>
      <c r="E90" s="294">
        <v>11.1</v>
      </c>
      <c r="F90" s="270"/>
      <c r="G90" s="271"/>
      <c r="H90" s="272"/>
      <c r="I90" s="266"/>
      <c r="J90" s="273"/>
      <c r="K90" s="266"/>
      <c r="M90" s="267" t="s">
        <v>151</v>
      </c>
      <c r="O90" s="255"/>
    </row>
    <row r="91" spans="1:15" ht="12.75">
      <c r="A91" s="264"/>
      <c r="B91" s="268"/>
      <c r="C91" s="334" t="s">
        <v>145</v>
      </c>
      <c r="D91" s="333"/>
      <c r="E91" s="294">
        <v>41</v>
      </c>
      <c r="F91" s="270"/>
      <c r="G91" s="271"/>
      <c r="H91" s="272"/>
      <c r="I91" s="266"/>
      <c r="J91" s="273"/>
      <c r="K91" s="266"/>
      <c r="M91" s="267" t="s">
        <v>145</v>
      </c>
      <c r="O91" s="255"/>
    </row>
    <row r="92" spans="1:15" ht="12.75">
      <c r="A92" s="264"/>
      <c r="B92" s="268"/>
      <c r="C92" s="334" t="s">
        <v>152</v>
      </c>
      <c r="D92" s="333"/>
      <c r="E92" s="294">
        <v>25.2</v>
      </c>
      <c r="F92" s="270"/>
      <c r="G92" s="271"/>
      <c r="H92" s="272"/>
      <c r="I92" s="266"/>
      <c r="J92" s="273"/>
      <c r="K92" s="266"/>
      <c r="M92" s="267" t="s">
        <v>152</v>
      </c>
      <c r="O92" s="255"/>
    </row>
    <row r="93" spans="1:15" ht="12.75">
      <c r="A93" s="264"/>
      <c r="B93" s="268"/>
      <c r="C93" s="334" t="s">
        <v>237</v>
      </c>
      <c r="D93" s="333"/>
      <c r="E93" s="294">
        <v>77.3</v>
      </c>
      <c r="F93" s="270"/>
      <c r="G93" s="271"/>
      <c r="H93" s="272"/>
      <c r="I93" s="266"/>
      <c r="J93" s="273"/>
      <c r="K93" s="266"/>
      <c r="M93" s="267" t="s">
        <v>237</v>
      </c>
      <c r="O93" s="255"/>
    </row>
    <row r="94" spans="1:15" ht="12.75">
      <c r="A94" s="264"/>
      <c r="B94" s="268"/>
      <c r="C94" s="332" t="s">
        <v>238</v>
      </c>
      <c r="D94" s="333"/>
      <c r="E94" s="269">
        <v>3.865</v>
      </c>
      <c r="F94" s="270"/>
      <c r="G94" s="271"/>
      <c r="H94" s="272"/>
      <c r="I94" s="266"/>
      <c r="J94" s="273"/>
      <c r="K94" s="266"/>
      <c r="M94" s="267" t="s">
        <v>238</v>
      </c>
      <c r="O94" s="255"/>
    </row>
    <row r="95" spans="1:80" ht="12.75">
      <c r="A95" s="256">
        <v>23</v>
      </c>
      <c r="B95" s="257" t="s">
        <v>239</v>
      </c>
      <c r="C95" s="258" t="s">
        <v>240</v>
      </c>
      <c r="D95" s="259" t="s">
        <v>205</v>
      </c>
      <c r="E95" s="260">
        <v>6</v>
      </c>
      <c r="F95" s="260">
        <v>0</v>
      </c>
      <c r="G95" s="261">
        <f>E95*F95</f>
        <v>0</v>
      </c>
      <c r="H95" s="262">
        <v>0</v>
      </c>
      <c r="I95" s="263">
        <f>E95*H95</f>
        <v>0</v>
      </c>
      <c r="J95" s="262">
        <v>0</v>
      </c>
      <c r="K95" s="263">
        <f>E95*J95</f>
        <v>0</v>
      </c>
      <c r="O95" s="255">
        <v>2</v>
      </c>
      <c r="AA95" s="228">
        <v>1</v>
      </c>
      <c r="AB95" s="228">
        <v>1</v>
      </c>
      <c r="AC95" s="228">
        <v>1</v>
      </c>
      <c r="AZ95" s="228">
        <v>1</v>
      </c>
      <c r="BA95" s="228">
        <f>IF(AZ95=1,G95,0)</f>
        <v>0</v>
      </c>
      <c r="BB95" s="228">
        <f>IF(AZ95=2,G95,0)</f>
        <v>0</v>
      </c>
      <c r="BC95" s="228">
        <f>IF(AZ95=3,G95,0)</f>
        <v>0</v>
      </c>
      <c r="BD95" s="228">
        <f>IF(AZ95=4,G95,0)</f>
        <v>0</v>
      </c>
      <c r="BE95" s="228">
        <f>IF(AZ95=5,G95,0)</f>
        <v>0</v>
      </c>
      <c r="CA95" s="255">
        <v>1</v>
      </c>
      <c r="CB95" s="255">
        <v>1</v>
      </c>
    </row>
    <row r="96" spans="1:80" ht="12.75">
      <c r="A96" s="256">
        <v>24</v>
      </c>
      <c r="B96" s="257" t="s">
        <v>241</v>
      </c>
      <c r="C96" s="258" t="s">
        <v>242</v>
      </c>
      <c r="D96" s="259" t="s">
        <v>137</v>
      </c>
      <c r="E96" s="260">
        <v>10.706</v>
      </c>
      <c r="F96" s="260">
        <v>0</v>
      </c>
      <c r="G96" s="261">
        <f>E96*F96</f>
        <v>0</v>
      </c>
      <c r="H96" s="262">
        <v>0.00117</v>
      </c>
      <c r="I96" s="263">
        <f>E96*H96</f>
        <v>0.01252602</v>
      </c>
      <c r="J96" s="262">
        <v>-0.076</v>
      </c>
      <c r="K96" s="263">
        <f>E96*J96</f>
        <v>-0.8136559999999999</v>
      </c>
      <c r="O96" s="255">
        <v>2</v>
      </c>
      <c r="AA96" s="228">
        <v>1</v>
      </c>
      <c r="AB96" s="228">
        <v>1</v>
      </c>
      <c r="AC96" s="228">
        <v>1</v>
      </c>
      <c r="AZ96" s="228">
        <v>1</v>
      </c>
      <c r="BA96" s="228">
        <f>IF(AZ96=1,G96,0)</f>
        <v>0</v>
      </c>
      <c r="BB96" s="228">
        <f>IF(AZ96=2,G96,0)</f>
        <v>0</v>
      </c>
      <c r="BC96" s="228">
        <f>IF(AZ96=3,G96,0)</f>
        <v>0</v>
      </c>
      <c r="BD96" s="228">
        <f>IF(AZ96=4,G96,0)</f>
        <v>0</v>
      </c>
      <c r="BE96" s="228">
        <f>IF(AZ96=5,G96,0)</f>
        <v>0</v>
      </c>
      <c r="CA96" s="255">
        <v>1</v>
      </c>
      <c r="CB96" s="255">
        <v>1</v>
      </c>
    </row>
    <row r="97" spans="1:15" ht="12.75">
      <c r="A97" s="264"/>
      <c r="B97" s="265"/>
      <c r="C97" s="324" t="s">
        <v>243</v>
      </c>
      <c r="D97" s="325"/>
      <c r="E97" s="325"/>
      <c r="F97" s="325"/>
      <c r="G97" s="326"/>
      <c r="I97" s="266"/>
      <c r="K97" s="266"/>
      <c r="L97" s="267" t="s">
        <v>243</v>
      </c>
      <c r="O97" s="255">
        <v>3</v>
      </c>
    </row>
    <row r="98" spans="1:15" ht="12.75">
      <c r="A98" s="264"/>
      <c r="B98" s="268"/>
      <c r="C98" s="332" t="s">
        <v>244</v>
      </c>
      <c r="D98" s="333"/>
      <c r="E98" s="269">
        <v>10.706</v>
      </c>
      <c r="F98" s="270"/>
      <c r="G98" s="271"/>
      <c r="H98" s="272"/>
      <c r="I98" s="266"/>
      <c r="J98" s="273"/>
      <c r="K98" s="266"/>
      <c r="M98" s="267" t="s">
        <v>244</v>
      </c>
      <c r="O98" s="255"/>
    </row>
    <row r="99" spans="1:57" ht="12.75">
      <c r="A99" s="274"/>
      <c r="B99" s="275" t="s">
        <v>92</v>
      </c>
      <c r="C99" s="276" t="s">
        <v>223</v>
      </c>
      <c r="D99" s="277"/>
      <c r="E99" s="278"/>
      <c r="F99" s="279"/>
      <c r="G99" s="280">
        <f>SUM(G80:G98)</f>
        <v>0</v>
      </c>
      <c r="H99" s="281"/>
      <c r="I99" s="282">
        <f>SUM(I80:I98)</f>
        <v>0.025382382000000002</v>
      </c>
      <c r="J99" s="281"/>
      <c r="K99" s="282">
        <f>SUM(K80:K98)</f>
        <v>-12.5068806</v>
      </c>
      <c r="O99" s="255">
        <v>4</v>
      </c>
      <c r="BA99" s="283">
        <f>SUM(BA80:BA98)</f>
        <v>0</v>
      </c>
      <c r="BB99" s="283">
        <f>SUM(BB80:BB98)</f>
        <v>0</v>
      </c>
      <c r="BC99" s="283">
        <f>SUM(BC80:BC98)</f>
        <v>0</v>
      </c>
      <c r="BD99" s="283">
        <f>SUM(BD80:BD98)</f>
        <v>0</v>
      </c>
      <c r="BE99" s="283">
        <f>SUM(BE80:BE98)</f>
        <v>0</v>
      </c>
    </row>
    <row r="100" spans="1:15" ht="12.75">
      <c r="A100" s="245" t="s">
        <v>90</v>
      </c>
      <c r="B100" s="246" t="s">
        <v>245</v>
      </c>
      <c r="C100" s="247" t="s">
        <v>246</v>
      </c>
      <c r="D100" s="248"/>
      <c r="E100" s="249"/>
      <c r="F100" s="249"/>
      <c r="G100" s="250"/>
      <c r="H100" s="251"/>
      <c r="I100" s="252"/>
      <c r="J100" s="253"/>
      <c r="K100" s="254"/>
      <c r="O100" s="255">
        <v>1</v>
      </c>
    </row>
    <row r="101" spans="1:80" ht="12.75">
      <c r="A101" s="256">
        <v>25</v>
      </c>
      <c r="B101" s="257" t="s">
        <v>248</v>
      </c>
      <c r="C101" s="258" t="s">
        <v>249</v>
      </c>
      <c r="D101" s="259" t="s">
        <v>137</v>
      </c>
      <c r="E101" s="260">
        <v>196.0555</v>
      </c>
      <c r="F101" s="260">
        <v>0</v>
      </c>
      <c r="G101" s="261">
        <f>E101*F101</f>
        <v>0</v>
      </c>
      <c r="H101" s="262">
        <v>0</v>
      </c>
      <c r="I101" s="263">
        <f>E101*H101</f>
        <v>0</v>
      </c>
      <c r="J101" s="262">
        <v>-0.046</v>
      </c>
      <c r="K101" s="263">
        <f>E101*J101</f>
        <v>-9.018552999999999</v>
      </c>
      <c r="O101" s="255">
        <v>2</v>
      </c>
      <c r="AA101" s="228">
        <v>1</v>
      </c>
      <c r="AB101" s="228">
        <v>1</v>
      </c>
      <c r="AC101" s="228">
        <v>1</v>
      </c>
      <c r="AZ101" s="228">
        <v>1</v>
      </c>
      <c r="BA101" s="228">
        <f>IF(AZ101=1,G101,0)</f>
        <v>0</v>
      </c>
      <c r="BB101" s="228">
        <f>IF(AZ101=2,G101,0)</f>
        <v>0</v>
      </c>
      <c r="BC101" s="228">
        <f>IF(AZ101=3,G101,0)</f>
        <v>0</v>
      </c>
      <c r="BD101" s="228">
        <f>IF(AZ101=4,G101,0)</f>
        <v>0</v>
      </c>
      <c r="BE101" s="228">
        <f>IF(AZ101=5,G101,0)</f>
        <v>0</v>
      </c>
      <c r="CA101" s="255">
        <v>1</v>
      </c>
      <c r="CB101" s="255">
        <v>1</v>
      </c>
    </row>
    <row r="102" spans="1:15" ht="12.75">
      <c r="A102" s="264"/>
      <c r="B102" s="268"/>
      <c r="C102" s="332" t="s">
        <v>164</v>
      </c>
      <c r="D102" s="333"/>
      <c r="E102" s="269">
        <v>44.0361</v>
      </c>
      <c r="F102" s="270"/>
      <c r="G102" s="271"/>
      <c r="H102" s="272"/>
      <c r="I102" s="266"/>
      <c r="J102" s="273"/>
      <c r="K102" s="266"/>
      <c r="M102" s="267" t="s">
        <v>164</v>
      </c>
      <c r="O102" s="255"/>
    </row>
    <row r="103" spans="1:15" ht="12.75">
      <c r="A103" s="264"/>
      <c r="B103" s="268"/>
      <c r="C103" s="332" t="s">
        <v>165</v>
      </c>
      <c r="D103" s="333"/>
      <c r="E103" s="269">
        <v>-5.252</v>
      </c>
      <c r="F103" s="270"/>
      <c r="G103" s="271"/>
      <c r="H103" s="272"/>
      <c r="I103" s="266"/>
      <c r="J103" s="273"/>
      <c r="K103" s="266"/>
      <c r="M103" s="267" t="s">
        <v>165</v>
      </c>
      <c r="O103" s="255"/>
    </row>
    <row r="104" spans="1:15" ht="12.75">
      <c r="A104" s="264"/>
      <c r="B104" s="268"/>
      <c r="C104" s="332" t="s">
        <v>166</v>
      </c>
      <c r="D104" s="333"/>
      <c r="E104" s="269">
        <v>-2.52</v>
      </c>
      <c r="F104" s="270"/>
      <c r="G104" s="271"/>
      <c r="H104" s="272"/>
      <c r="I104" s="266"/>
      <c r="J104" s="273"/>
      <c r="K104" s="266"/>
      <c r="M104" s="267" t="s">
        <v>166</v>
      </c>
      <c r="O104" s="255"/>
    </row>
    <row r="105" spans="1:15" ht="12.75">
      <c r="A105" s="264"/>
      <c r="B105" s="268"/>
      <c r="C105" s="332" t="s">
        <v>167</v>
      </c>
      <c r="D105" s="333"/>
      <c r="E105" s="269">
        <v>2.544</v>
      </c>
      <c r="F105" s="270"/>
      <c r="G105" s="271"/>
      <c r="H105" s="272"/>
      <c r="I105" s="266"/>
      <c r="J105" s="273"/>
      <c r="K105" s="266"/>
      <c r="M105" s="267" t="s">
        <v>167</v>
      </c>
      <c r="O105" s="255"/>
    </row>
    <row r="106" spans="1:15" ht="12.75">
      <c r="A106" s="264"/>
      <c r="B106" s="268"/>
      <c r="C106" s="332" t="s">
        <v>168</v>
      </c>
      <c r="D106" s="333"/>
      <c r="E106" s="269">
        <v>15.68</v>
      </c>
      <c r="F106" s="270"/>
      <c r="G106" s="271"/>
      <c r="H106" s="272"/>
      <c r="I106" s="266"/>
      <c r="J106" s="273"/>
      <c r="K106" s="266"/>
      <c r="M106" s="267" t="s">
        <v>168</v>
      </c>
      <c r="O106" s="255"/>
    </row>
    <row r="107" spans="1:15" ht="12.75">
      <c r="A107" s="264"/>
      <c r="B107" s="268"/>
      <c r="C107" s="332" t="s">
        <v>169</v>
      </c>
      <c r="D107" s="333"/>
      <c r="E107" s="269">
        <v>-3.232</v>
      </c>
      <c r="F107" s="270"/>
      <c r="G107" s="271"/>
      <c r="H107" s="272"/>
      <c r="I107" s="266"/>
      <c r="J107" s="273"/>
      <c r="K107" s="266"/>
      <c r="M107" s="267" t="s">
        <v>169</v>
      </c>
      <c r="O107" s="255"/>
    </row>
    <row r="108" spans="1:15" ht="12.75">
      <c r="A108" s="264"/>
      <c r="B108" s="268"/>
      <c r="C108" s="332" t="s">
        <v>170</v>
      </c>
      <c r="D108" s="333"/>
      <c r="E108" s="269">
        <v>14.84</v>
      </c>
      <c r="F108" s="270"/>
      <c r="G108" s="271"/>
      <c r="H108" s="272"/>
      <c r="I108" s="266"/>
      <c r="J108" s="273"/>
      <c r="K108" s="266"/>
      <c r="M108" s="267" t="s">
        <v>170</v>
      </c>
      <c r="O108" s="255"/>
    </row>
    <row r="109" spans="1:15" ht="12.75">
      <c r="A109" s="264"/>
      <c r="B109" s="268"/>
      <c r="C109" s="332" t="s">
        <v>171</v>
      </c>
      <c r="D109" s="333"/>
      <c r="E109" s="269">
        <v>-1.616</v>
      </c>
      <c r="F109" s="270"/>
      <c r="G109" s="271"/>
      <c r="H109" s="272"/>
      <c r="I109" s="266"/>
      <c r="J109" s="273"/>
      <c r="K109" s="266"/>
      <c r="M109" s="267" t="s">
        <v>171</v>
      </c>
      <c r="O109" s="255"/>
    </row>
    <row r="110" spans="1:15" ht="12.75">
      <c r="A110" s="264"/>
      <c r="B110" s="268"/>
      <c r="C110" s="332" t="s">
        <v>172</v>
      </c>
      <c r="D110" s="333"/>
      <c r="E110" s="269">
        <v>89.4282</v>
      </c>
      <c r="F110" s="270"/>
      <c r="G110" s="271"/>
      <c r="H110" s="272"/>
      <c r="I110" s="266"/>
      <c r="J110" s="273"/>
      <c r="K110" s="266"/>
      <c r="M110" s="267" t="s">
        <v>172</v>
      </c>
      <c r="O110" s="255"/>
    </row>
    <row r="111" spans="1:15" ht="12.75">
      <c r="A111" s="264"/>
      <c r="B111" s="268"/>
      <c r="C111" s="332" t="s">
        <v>173</v>
      </c>
      <c r="D111" s="333"/>
      <c r="E111" s="269">
        <v>-3.636</v>
      </c>
      <c r="F111" s="270"/>
      <c r="G111" s="271"/>
      <c r="H111" s="272"/>
      <c r="I111" s="266"/>
      <c r="J111" s="273"/>
      <c r="K111" s="266"/>
      <c r="M111" s="267" t="s">
        <v>173</v>
      </c>
      <c r="O111" s="255"/>
    </row>
    <row r="112" spans="1:15" ht="12.75">
      <c r="A112" s="264"/>
      <c r="B112" s="268"/>
      <c r="C112" s="332" t="s">
        <v>174</v>
      </c>
      <c r="D112" s="333"/>
      <c r="E112" s="269">
        <v>-9.24</v>
      </c>
      <c r="F112" s="270"/>
      <c r="G112" s="271"/>
      <c r="H112" s="272"/>
      <c r="I112" s="266"/>
      <c r="J112" s="273"/>
      <c r="K112" s="266"/>
      <c r="M112" s="267" t="s">
        <v>174</v>
      </c>
      <c r="O112" s="255"/>
    </row>
    <row r="113" spans="1:15" ht="12.75">
      <c r="A113" s="264"/>
      <c r="B113" s="268"/>
      <c r="C113" s="332" t="s">
        <v>175</v>
      </c>
      <c r="D113" s="333"/>
      <c r="E113" s="269">
        <v>6.432</v>
      </c>
      <c r="F113" s="270"/>
      <c r="G113" s="271"/>
      <c r="H113" s="272"/>
      <c r="I113" s="266"/>
      <c r="J113" s="273"/>
      <c r="K113" s="266"/>
      <c r="M113" s="267" t="s">
        <v>175</v>
      </c>
      <c r="O113" s="255"/>
    </row>
    <row r="114" spans="1:15" ht="12.75">
      <c r="A114" s="264"/>
      <c r="B114" s="268"/>
      <c r="C114" s="332" t="s">
        <v>176</v>
      </c>
      <c r="D114" s="333"/>
      <c r="E114" s="269">
        <v>69.4272</v>
      </c>
      <c r="F114" s="270"/>
      <c r="G114" s="271"/>
      <c r="H114" s="272"/>
      <c r="I114" s="266"/>
      <c r="J114" s="273"/>
      <c r="K114" s="266"/>
      <c r="M114" s="267" t="s">
        <v>176</v>
      </c>
      <c r="O114" s="255"/>
    </row>
    <row r="115" spans="1:15" ht="12.75">
      <c r="A115" s="264"/>
      <c r="B115" s="268"/>
      <c r="C115" s="332" t="s">
        <v>173</v>
      </c>
      <c r="D115" s="333"/>
      <c r="E115" s="269">
        <v>-3.636</v>
      </c>
      <c r="F115" s="270"/>
      <c r="G115" s="271"/>
      <c r="H115" s="272"/>
      <c r="I115" s="266"/>
      <c r="J115" s="273"/>
      <c r="K115" s="266"/>
      <c r="M115" s="267" t="s">
        <v>173</v>
      </c>
      <c r="O115" s="255"/>
    </row>
    <row r="116" spans="1:15" ht="12.75">
      <c r="A116" s="264"/>
      <c r="B116" s="268"/>
      <c r="C116" s="332" t="s">
        <v>178</v>
      </c>
      <c r="D116" s="333"/>
      <c r="E116" s="269">
        <v>-5.04</v>
      </c>
      <c r="F116" s="270"/>
      <c r="G116" s="271"/>
      <c r="H116" s="272"/>
      <c r="I116" s="266"/>
      <c r="J116" s="273"/>
      <c r="K116" s="266"/>
      <c r="M116" s="267" t="s">
        <v>178</v>
      </c>
      <c r="O116" s="255"/>
    </row>
    <row r="117" spans="1:15" ht="12.75">
      <c r="A117" s="264"/>
      <c r="B117" s="268"/>
      <c r="C117" s="332" t="s">
        <v>250</v>
      </c>
      <c r="D117" s="333"/>
      <c r="E117" s="269">
        <v>3.84</v>
      </c>
      <c r="F117" s="270"/>
      <c r="G117" s="271"/>
      <c r="H117" s="272"/>
      <c r="I117" s="266"/>
      <c r="J117" s="273"/>
      <c r="K117" s="266"/>
      <c r="M117" s="267" t="s">
        <v>250</v>
      </c>
      <c r="O117" s="255"/>
    </row>
    <row r="118" spans="1:15" ht="12.75">
      <c r="A118" s="264"/>
      <c r="B118" s="268"/>
      <c r="C118" s="332" t="s">
        <v>251</v>
      </c>
      <c r="D118" s="333"/>
      <c r="E118" s="269">
        <v>-16</v>
      </c>
      <c r="F118" s="270"/>
      <c r="G118" s="271"/>
      <c r="H118" s="272"/>
      <c r="I118" s="266"/>
      <c r="J118" s="273"/>
      <c r="K118" s="266"/>
      <c r="M118" s="267" t="s">
        <v>251</v>
      </c>
      <c r="O118" s="255"/>
    </row>
    <row r="119" spans="1:80" ht="12.75">
      <c r="A119" s="256">
        <v>26</v>
      </c>
      <c r="B119" s="257" t="s">
        <v>252</v>
      </c>
      <c r="C119" s="258" t="s">
        <v>253</v>
      </c>
      <c r="D119" s="259" t="s">
        <v>137</v>
      </c>
      <c r="E119" s="260">
        <v>16</v>
      </c>
      <c r="F119" s="260">
        <v>0</v>
      </c>
      <c r="G119" s="261">
        <f>E119*F119</f>
        <v>0</v>
      </c>
      <c r="H119" s="262">
        <v>0</v>
      </c>
      <c r="I119" s="263">
        <f>E119*H119</f>
        <v>0</v>
      </c>
      <c r="J119" s="262">
        <v>-0.061</v>
      </c>
      <c r="K119" s="263">
        <f>E119*J119</f>
        <v>-0.976</v>
      </c>
      <c r="O119" s="255">
        <v>2</v>
      </c>
      <c r="AA119" s="228">
        <v>1</v>
      </c>
      <c r="AB119" s="228">
        <v>1</v>
      </c>
      <c r="AC119" s="228">
        <v>1</v>
      </c>
      <c r="AZ119" s="228">
        <v>1</v>
      </c>
      <c r="BA119" s="228">
        <f>IF(AZ119=1,G119,0)</f>
        <v>0</v>
      </c>
      <c r="BB119" s="228">
        <f>IF(AZ119=2,G119,0)</f>
        <v>0</v>
      </c>
      <c r="BC119" s="228">
        <f>IF(AZ119=3,G119,0)</f>
        <v>0</v>
      </c>
      <c r="BD119" s="228">
        <f>IF(AZ119=4,G119,0)</f>
        <v>0</v>
      </c>
      <c r="BE119" s="228">
        <f>IF(AZ119=5,G119,0)</f>
        <v>0</v>
      </c>
      <c r="CA119" s="255">
        <v>1</v>
      </c>
      <c r="CB119" s="255">
        <v>1</v>
      </c>
    </row>
    <row r="120" spans="1:15" ht="12.75">
      <c r="A120" s="264"/>
      <c r="B120" s="268"/>
      <c r="C120" s="332" t="s">
        <v>254</v>
      </c>
      <c r="D120" s="333"/>
      <c r="E120" s="269">
        <v>10</v>
      </c>
      <c r="F120" s="270"/>
      <c r="G120" s="271"/>
      <c r="H120" s="272"/>
      <c r="I120" s="266"/>
      <c r="J120" s="273"/>
      <c r="K120" s="266"/>
      <c r="M120" s="267" t="s">
        <v>254</v>
      </c>
      <c r="O120" s="255"/>
    </row>
    <row r="121" spans="1:15" ht="12.75">
      <c r="A121" s="264"/>
      <c r="B121" s="268"/>
      <c r="C121" s="332" t="s">
        <v>255</v>
      </c>
      <c r="D121" s="333"/>
      <c r="E121" s="269">
        <v>6</v>
      </c>
      <c r="F121" s="270"/>
      <c r="G121" s="271"/>
      <c r="H121" s="272"/>
      <c r="I121" s="266"/>
      <c r="J121" s="273"/>
      <c r="K121" s="266"/>
      <c r="M121" s="267" t="s">
        <v>255</v>
      </c>
      <c r="O121" s="255"/>
    </row>
    <row r="122" spans="1:80" ht="12.75">
      <c r="A122" s="256">
        <v>27</v>
      </c>
      <c r="B122" s="257" t="s">
        <v>256</v>
      </c>
      <c r="C122" s="258" t="s">
        <v>257</v>
      </c>
      <c r="D122" s="259" t="s">
        <v>137</v>
      </c>
      <c r="E122" s="260">
        <v>16</v>
      </c>
      <c r="F122" s="260">
        <v>0</v>
      </c>
      <c r="G122" s="261">
        <f>E122*F122</f>
        <v>0</v>
      </c>
      <c r="H122" s="262">
        <v>0</v>
      </c>
      <c r="I122" s="263">
        <f>E122*H122</f>
        <v>0</v>
      </c>
      <c r="J122" s="262">
        <v>-0.068</v>
      </c>
      <c r="K122" s="263">
        <f>E122*J122</f>
        <v>-1.088</v>
      </c>
      <c r="O122" s="255">
        <v>2</v>
      </c>
      <c r="AA122" s="228">
        <v>1</v>
      </c>
      <c r="AB122" s="228">
        <v>1</v>
      </c>
      <c r="AC122" s="228">
        <v>1</v>
      </c>
      <c r="AZ122" s="228">
        <v>1</v>
      </c>
      <c r="BA122" s="228">
        <f>IF(AZ122=1,G122,0)</f>
        <v>0</v>
      </c>
      <c r="BB122" s="228">
        <f>IF(AZ122=2,G122,0)</f>
        <v>0</v>
      </c>
      <c r="BC122" s="228">
        <f>IF(AZ122=3,G122,0)</f>
        <v>0</v>
      </c>
      <c r="BD122" s="228">
        <f>IF(AZ122=4,G122,0)</f>
        <v>0</v>
      </c>
      <c r="BE122" s="228">
        <f>IF(AZ122=5,G122,0)</f>
        <v>0</v>
      </c>
      <c r="CA122" s="255">
        <v>1</v>
      </c>
      <c r="CB122" s="255">
        <v>1</v>
      </c>
    </row>
    <row r="123" spans="1:15" ht="12.75">
      <c r="A123" s="264"/>
      <c r="B123" s="268"/>
      <c r="C123" s="332" t="s">
        <v>254</v>
      </c>
      <c r="D123" s="333"/>
      <c r="E123" s="269">
        <v>10</v>
      </c>
      <c r="F123" s="270"/>
      <c r="G123" s="271"/>
      <c r="H123" s="272"/>
      <c r="I123" s="266"/>
      <c r="J123" s="273"/>
      <c r="K123" s="266"/>
      <c r="M123" s="267" t="s">
        <v>254</v>
      </c>
      <c r="O123" s="255"/>
    </row>
    <row r="124" spans="1:15" ht="12.75">
      <c r="A124" s="264"/>
      <c r="B124" s="268"/>
      <c r="C124" s="332" t="s">
        <v>255</v>
      </c>
      <c r="D124" s="333"/>
      <c r="E124" s="269">
        <v>6</v>
      </c>
      <c r="F124" s="270"/>
      <c r="G124" s="271"/>
      <c r="H124" s="272"/>
      <c r="I124" s="266"/>
      <c r="J124" s="273"/>
      <c r="K124" s="266"/>
      <c r="M124" s="267" t="s">
        <v>255</v>
      </c>
      <c r="O124" s="255"/>
    </row>
    <row r="125" spans="1:57" ht="12.75">
      <c r="A125" s="274"/>
      <c r="B125" s="275" t="s">
        <v>92</v>
      </c>
      <c r="C125" s="276" t="s">
        <v>247</v>
      </c>
      <c r="D125" s="277"/>
      <c r="E125" s="278"/>
      <c r="F125" s="279"/>
      <c r="G125" s="280">
        <f>SUM(G100:G124)</f>
        <v>0</v>
      </c>
      <c r="H125" s="281"/>
      <c r="I125" s="282">
        <f>SUM(I100:I124)</f>
        <v>0</v>
      </c>
      <c r="J125" s="281"/>
      <c r="K125" s="282">
        <f>SUM(K100:K124)</f>
        <v>-11.082553</v>
      </c>
      <c r="O125" s="255">
        <v>4</v>
      </c>
      <c r="BA125" s="283">
        <f>SUM(BA100:BA124)</f>
        <v>0</v>
      </c>
      <c r="BB125" s="283">
        <f>SUM(BB100:BB124)</f>
        <v>0</v>
      </c>
      <c r="BC125" s="283">
        <f>SUM(BC100:BC124)</f>
        <v>0</v>
      </c>
      <c r="BD125" s="283">
        <f>SUM(BD100:BD124)</f>
        <v>0</v>
      </c>
      <c r="BE125" s="283">
        <f>SUM(BE100:BE124)</f>
        <v>0</v>
      </c>
    </row>
    <row r="126" spans="1:15" ht="12.75">
      <c r="A126" s="245" t="s">
        <v>90</v>
      </c>
      <c r="B126" s="246" t="s">
        <v>258</v>
      </c>
      <c r="C126" s="247" t="s">
        <v>259</v>
      </c>
      <c r="D126" s="248"/>
      <c r="E126" s="249"/>
      <c r="F126" s="249"/>
      <c r="G126" s="250"/>
      <c r="H126" s="251"/>
      <c r="I126" s="252"/>
      <c r="J126" s="253"/>
      <c r="K126" s="254"/>
      <c r="O126" s="255">
        <v>1</v>
      </c>
    </row>
    <row r="127" spans="1:80" ht="12.75">
      <c r="A127" s="256">
        <v>28</v>
      </c>
      <c r="B127" s="257" t="s">
        <v>261</v>
      </c>
      <c r="C127" s="258" t="s">
        <v>262</v>
      </c>
      <c r="D127" s="259" t="s">
        <v>263</v>
      </c>
      <c r="E127" s="260">
        <v>11.616215752</v>
      </c>
      <c r="F127" s="260">
        <v>0</v>
      </c>
      <c r="G127" s="261">
        <f>E127*F127</f>
        <v>0</v>
      </c>
      <c r="H127" s="262">
        <v>0</v>
      </c>
      <c r="I127" s="263">
        <f>E127*H127</f>
        <v>0</v>
      </c>
      <c r="J127" s="262"/>
      <c r="K127" s="263">
        <f>E127*J127</f>
        <v>0</v>
      </c>
      <c r="O127" s="255">
        <v>2</v>
      </c>
      <c r="AA127" s="228">
        <v>7</v>
      </c>
      <c r="AB127" s="228">
        <v>1</v>
      </c>
      <c r="AC127" s="228">
        <v>2</v>
      </c>
      <c r="AZ127" s="228">
        <v>1</v>
      </c>
      <c r="BA127" s="228">
        <f>IF(AZ127=1,G127,0)</f>
        <v>0</v>
      </c>
      <c r="BB127" s="228">
        <f>IF(AZ127=2,G127,0)</f>
        <v>0</v>
      </c>
      <c r="BC127" s="228">
        <f>IF(AZ127=3,G127,0)</f>
        <v>0</v>
      </c>
      <c r="BD127" s="228">
        <f>IF(AZ127=4,G127,0)</f>
        <v>0</v>
      </c>
      <c r="BE127" s="228">
        <f>IF(AZ127=5,G127,0)</f>
        <v>0</v>
      </c>
      <c r="CA127" s="255">
        <v>7</v>
      </c>
      <c r="CB127" s="255">
        <v>1</v>
      </c>
    </row>
    <row r="128" spans="1:57" ht="12.75">
      <c r="A128" s="274"/>
      <c r="B128" s="275" t="s">
        <v>92</v>
      </c>
      <c r="C128" s="276" t="s">
        <v>260</v>
      </c>
      <c r="D128" s="277"/>
      <c r="E128" s="278"/>
      <c r="F128" s="279"/>
      <c r="G128" s="280">
        <f>SUM(G126:G127)</f>
        <v>0</v>
      </c>
      <c r="H128" s="281"/>
      <c r="I128" s="282">
        <f>SUM(I126:I127)</f>
        <v>0</v>
      </c>
      <c r="J128" s="281"/>
      <c r="K128" s="282">
        <f>SUM(K126:K127)</f>
        <v>0</v>
      </c>
      <c r="O128" s="255">
        <v>4</v>
      </c>
      <c r="BA128" s="283">
        <f>SUM(BA126:BA127)</f>
        <v>0</v>
      </c>
      <c r="BB128" s="283">
        <f>SUM(BB126:BB127)</f>
        <v>0</v>
      </c>
      <c r="BC128" s="283">
        <f>SUM(BC126:BC127)</f>
        <v>0</v>
      </c>
      <c r="BD128" s="283">
        <f>SUM(BD126:BD127)</f>
        <v>0</v>
      </c>
      <c r="BE128" s="283">
        <f>SUM(BE126:BE127)</f>
        <v>0</v>
      </c>
    </row>
    <row r="129" spans="1:15" ht="12.75">
      <c r="A129" s="245" t="s">
        <v>90</v>
      </c>
      <c r="B129" s="246" t="s">
        <v>264</v>
      </c>
      <c r="C129" s="247" t="s">
        <v>265</v>
      </c>
      <c r="D129" s="248"/>
      <c r="E129" s="249"/>
      <c r="F129" s="249"/>
      <c r="G129" s="250"/>
      <c r="H129" s="251"/>
      <c r="I129" s="252"/>
      <c r="J129" s="253"/>
      <c r="K129" s="254"/>
      <c r="O129" s="255">
        <v>1</v>
      </c>
    </row>
    <row r="130" spans="1:80" ht="22.5">
      <c r="A130" s="256">
        <v>29</v>
      </c>
      <c r="B130" s="257" t="s">
        <v>267</v>
      </c>
      <c r="C130" s="258" t="s">
        <v>268</v>
      </c>
      <c r="D130" s="259" t="s">
        <v>269</v>
      </c>
      <c r="E130" s="260">
        <v>1</v>
      </c>
      <c r="F130" s="260">
        <v>0</v>
      </c>
      <c r="G130" s="261">
        <f>E130*F130</f>
        <v>0</v>
      </c>
      <c r="H130" s="262">
        <v>0</v>
      </c>
      <c r="I130" s="263">
        <f>E130*H130</f>
        <v>0</v>
      </c>
      <c r="J130" s="262"/>
      <c r="K130" s="263">
        <f>E130*J130</f>
        <v>0</v>
      </c>
      <c r="O130" s="255">
        <v>2</v>
      </c>
      <c r="AA130" s="228">
        <v>11</v>
      </c>
      <c r="AB130" s="228">
        <v>3</v>
      </c>
      <c r="AC130" s="228">
        <v>1</v>
      </c>
      <c r="AZ130" s="228">
        <v>1</v>
      </c>
      <c r="BA130" s="228">
        <f>IF(AZ130=1,G130,0)</f>
        <v>0</v>
      </c>
      <c r="BB130" s="228">
        <f>IF(AZ130=2,G130,0)</f>
        <v>0</v>
      </c>
      <c r="BC130" s="228">
        <f>IF(AZ130=3,G130,0)</f>
        <v>0</v>
      </c>
      <c r="BD130" s="228">
        <f>IF(AZ130=4,G130,0)</f>
        <v>0</v>
      </c>
      <c r="BE130" s="228">
        <f>IF(AZ130=5,G130,0)</f>
        <v>0</v>
      </c>
      <c r="CA130" s="255">
        <v>11</v>
      </c>
      <c r="CB130" s="255">
        <v>3</v>
      </c>
    </row>
    <row r="131" spans="1:80" ht="12.75">
      <c r="A131" s="256">
        <v>30</v>
      </c>
      <c r="B131" s="257" t="s">
        <v>270</v>
      </c>
      <c r="C131" s="258" t="s">
        <v>271</v>
      </c>
      <c r="D131" s="259" t="s">
        <v>269</v>
      </c>
      <c r="E131" s="260">
        <v>1</v>
      </c>
      <c r="F131" s="260">
        <v>0</v>
      </c>
      <c r="G131" s="261">
        <f>E131*F131</f>
        <v>0</v>
      </c>
      <c r="H131" s="262">
        <v>0</v>
      </c>
      <c r="I131" s="263">
        <f>E131*H131</f>
        <v>0</v>
      </c>
      <c r="J131" s="262"/>
      <c r="K131" s="263">
        <f>E131*J131</f>
        <v>0</v>
      </c>
      <c r="O131" s="255">
        <v>2</v>
      </c>
      <c r="AA131" s="228">
        <v>11</v>
      </c>
      <c r="AB131" s="228">
        <v>3</v>
      </c>
      <c r="AC131" s="228">
        <v>76</v>
      </c>
      <c r="AZ131" s="228">
        <v>1</v>
      </c>
      <c r="BA131" s="228">
        <f>IF(AZ131=1,G131,0)</f>
        <v>0</v>
      </c>
      <c r="BB131" s="228">
        <f>IF(AZ131=2,G131,0)</f>
        <v>0</v>
      </c>
      <c r="BC131" s="228">
        <f>IF(AZ131=3,G131,0)</f>
        <v>0</v>
      </c>
      <c r="BD131" s="228">
        <f>IF(AZ131=4,G131,0)</f>
        <v>0</v>
      </c>
      <c r="BE131" s="228">
        <f>IF(AZ131=5,G131,0)</f>
        <v>0</v>
      </c>
      <c r="CA131" s="255">
        <v>11</v>
      </c>
      <c r="CB131" s="255">
        <v>3</v>
      </c>
    </row>
    <row r="132" spans="1:80" ht="22.5">
      <c r="A132" s="256">
        <v>31</v>
      </c>
      <c r="B132" s="257" t="s">
        <v>272</v>
      </c>
      <c r="C132" s="258" t="s">
        <v>273</v>
      </c>
      <c r="D132" s="259" t="s">
        <v>269</v>
      </c>
      <c r="E132" s="260">
        <v>1</v>
      </c>
      <c r="F132" s="260">
        <v>0</v>
      </c>
      <c r="G132" s="261">
        <f>E132*F132</f>
        <v>0</v>
      </c>
      <c r="H132" s="262">
        <v>0</v>
      </c>
      <c r="I132" s="263">
        <f>E132*H132</f>
        <v>0</v>
      </c>
      <c r="J132" s="262"/>
      <c r="K132" s="263">
        <f>E132*J132</f>
        <v>0</v>
      </c>
      <c r="O132" s="255">
        <v>2</v>
      </c>
      <c r="AA132" s="228">
        <v>12</v>
      </c>
      <c r="AB132" s="228">
        <v>0</v>
      </c>
      <c r="AC132" s="228">
        <v>86</v>
      </c>
      <c r="AZ132" s="228">
        <v>1</v>
      </c>
      <c r="BA132" s="228">
        <f>IF(AZ132=1,G132,0)</f>
        <v>0</v>
      </c>
      <c r="BB132" s="228">
        <f>IF(AZ132=2,G132,0)</f>
        <v>0</v>
      </c>
      <c r="BC132" s="228">
        <f>IF(AZ132=3,G132,0)</f>
        <v>0</v>
      </c>
      <c r="BD132" s="228">
        <f>IF(AZ132=4,G132,0)</f>
        <v>0</v>
      </c>
      <c r="BE132" s="228">
        <f>IF(AZ132=5,G132,0)</f>
        <v>0</v>
      </c>
      <c r="CA132" s="255">
        <v>12</v>
      </c>
      <c r="CB132" s="255">
        <v>0</v>
      </c>
    </row>
    <row r="133" spans="1:57" ht="12.75">
      <c r="A133" s="274"/>
      <c r="B133" s="275" t="s">
        <v>92</v>
      </c>
      <c r="C133" s="276" t="s">
        <v>266</v>
      </c>
      <c r="D133" s="277"/>
      <c r="E133" s="278"/>
      <c r="F133" s="279"/>
      <c r="G133" s="280">
        <f>SUM(G129:G132)</f>
        <v>0</v>
      </c>
      <c r="H133" s="281"/>
      <c r="I133" s="282">
        <f>SUM(I129:I132)</f>
        <v>0</v>
      </c>
      <c r="J133" s="281"/>
      <c r="K133" s="282">
        <f>SUM(K129:K132)</f>
        <v>0</v>
      </c>
      <c r="O133" s="255">
        <v>4</v>
      </c>
      <c r="BA133" s="283">
        <f>SUM(BA129:BA132)</f>
        <v>0</v>
      </c>
      <c r="BB133" s="283">
        <f>SUM(BB129:BB132)</f>
        <v>0</v>
      </c>
      <c r="BC133" s="283">
        <f>SUM(BC129:BC132)</f>
        <v>0</v>
      </c>
      <c r="BD133" s="283">
        <f>SUM(BD129:BD132)</f>
        <v>0</v>
      </c>
      <c r="BE133" s="283">
        <f>SUM(BE129:BE132)</f>
        <v>0</v>
      </c>
    </row>
    <row r="134" spans="1:15" ht="12.75">
      <c r="A134" s="245" t="s">
        <v>90</v>
      </c>
      <c r="B134" s="246" t="s">
        <v>274</v>
      </c>
      <c r="C134" s="247" t="s">
        <v>275</v>
      </c>
      <c r="D134" s="248"/>
      <c r="E134" s="249"/>
      <c r="F134" s="249"/>
      <c r="G134" s="250"/>
      <c r="H134" s="251"/>
      <c r="I134" s="252"/>
      <c r="J134" s="253"/>
      <c r="K134" s="254"/>
      <c r="O134" s="255">
        <v>1</v>
      </c>
    </row>
    <row r="135" spans="1:80" ht="12.75">
      <c r="A135" s="256">
        <v>32</v>
      </c>
      <c r="B135" s="257" t="s">
        <v>277</v>
      </c>
      <c r="C135" s="258" t="s">
        <v>278</v>
      </c>
      <c r="D135" s="259" t="s">
        <v>137</v>
      </c>
      <c r="E135" s="260">
        <v>5.95</v>
      </c>
      <c r="F135" s="260">
        <v>0</v>
      </c>
      <c r="G135" s="261">
        <f>E135*F135</f>
        <v>0</v>
      </c>
      <c r="H135" s="262">
        <v>0.004</v>
      </c>
      <c r="I135" s="263">
        <f>E135*H135</f>
        <v>0.0238</v>
      </c>
      <c r="J135" s="262">
        <v>0</v>
      </c>
      <c r="K135" s="263">
        <f>E135*J135</f>
        <v>0</v>
      </c>
      <c r="O135" s="255">
        <v>2</v>
      </c>
      <c r="AA135" s="228">
        <v>2</v>
      </c>
      <c r="AB135" s="228">
        <v>0</v>
      </c>
      <c r="AC135" s="228">
        <v>0</v>
      </c>
      <c r="AZ135" s="228">
        <v>2</v>
      </c>
      <c r="BA135" s="228">
        <f>IF(AZ135=1,G135,0)</f>
        <v>0</v>
      </c>
      <c r="BB135" s="228">
        <f>IF(AZ135=2,G135,0)</f>
        <v>0</v>
      </c>
      <c r="BC135" s="228">
        <f>IF(AZ135=3,G135,0)</f>
        <v>0</v>
      </c>
      <c r="BD135" s="228">
        <f>IF(AZ135=4,G135,0)</f>
        <v>0</v>
      </c>
      <c r="BE135" s="228">
        <f>IF(AZ135=5,G135,0)</f>
        <v>0</v>
      </c>
      <c r="CA135" s="255">
        <v>2</v>
      </c>
      <c r="CB135" s="255">
        <v>0</v>
      </c>
    </row>
    <row r="136" spans="1:15" ht="12.75">
      <c r="A136" s="264"/>
      <c r="B136" s="268"/>
      <c r="C136" s="332" t="s">
        <v>279</v>
      </c>
      <c r="D136" s="333"/>
      <c r="E136" s="269">
        <v>3.4</v>
      </c>
      <c r="F136" s="270"/>
      <c r="G136" s="271"/>
      <c r="H136" s="272"/>
      <c r="I136" s="266"/>
      <c r="J136" s="273"/>
      <c r="K136" s="266"/>
      <c r="M136" s="267" t="s">
        <v>279</v>
      </c>
      <c r="O136" s="255"/>
    </row>
    <row r="137" spans="1:15" ht="12.75">
      <c r="A137" s="264"/>
      <c r="B137" s="268"/>
      <c r="C137" s="332" t="s">
        <v>280</v>
      </c>
      <c r="D137" s="333"/>
      <c r="E137" s="269">
        <v>0</v>
      </c>
      <c r="F137" s="270"/>
      <c r="G137" s="271"/>
      <c r="H137" s="272"/>
      <c r="I137" s="266"/>
      <c r="J137" s="273"/>
      <c r="K137" s="266"/>
      <c r="M137" s="267" t="s">
        <v>280</v>
      </c>
      <c r="O137" s="255"/>
    </row>
    <row r="138" spans="1:15" ht="12.75">
      <c r="A138" s="264"/>
      <c r="B138" s="268"/>
      <c r="C138" s="332" t="s">
        <v>281</v>
      </c>
      <c r="D138" s="333"/>
      <c r="E138" s="269">
        <v>1.68</v>
      </c>
      <c r="F138" s="270"/>
      <c r="G138" s="271"/>
      <c r="H138" s="272"/>
      <c r="I138" s="266"/>
      <c r="J138" s="273"/>
      <c r="K138" s="266"/>
      <c r="M138" s="267" t="s">
        <v>281</v>
      </c>
      <c r="O138" s="255"/>
    </row>
    <row r="139" spans="1:15" ht="12.75">
      <c r="A139" s="264"/>
      <c r="B139" s="268"/>
      <c r="C139" s="332" t="s">
        <v>282</v>
      </c>
      <c r="D139" s="333"/>
      <c r="E139" s="269">
        <v>-0.48</v>
      </c>
      <c r="F139" s="270"/>
      <c r="G139" s="271"/>
      <c r="H139" s="272"/>
      <c r="I139" s="266"/>
      <c r="J139" s="273"/>
      <c r="K139" s="266"/>
      <c r="M139" s="267" t="s">
        <v>282</v>
      </c>
      <c r="O139" s="255"/>
    </row>
    <row r="140" spans="1:15" ht="12.75">
      <c r="A140" s="264"/>
      <c r="B140" s="268"/>
      <c r="C140" s="332" t="s">
        <v>283</v>
      </c>
      <c r="D140" s="333"/>
      <c r="E140" s="269">
        <v>1.59</v>
      </c>
      <c r="F140" s="270"/>
      <c r="G140" s="271"/>
      <c r="H140" s="272"/>
      <c r="I140" s="266"/>
      <c r="J140" s="273"/>
      <c r="K140" s="266"/>
      <c r="M140" s="267" t="s">
        <v>283</v>
      </c>
      <c r="O140" s="255"/>
    </row>
    <row r="141" spans="1:15" ht="12.75">
      <c r="A141" s="264"/>
      <c r="B141" s="268"/>
      <c r="C141" s="332" t="s">
        <v>284</v>
      </c>
      <c r="D141" s="333"/>
      <c r="E141" s="269">
        <v>-0.24</v>
      </c>
      <c r="F141" s="270"/>
      <c r="G141" s="271"/>
      <c r="H141" s="272"/>
      <c r="I141" s="266"/>
      <c r="J141" s="273"/>
      <c r="K141" s="266"/>
      <c r="M141" s="267" t="s">
        <v>284</v>
      </c>
      <c r="O141" s="255"/>
    </row>
    <row r="142" spans="1:57" ht="12.75">
      <c r="A142" s="274"/>
      <c r="B142" s="275" t="s">
        <v>92</v>
      </c>
      <c r="C142" s="276" t="s">
        <v>276</v>
      </c>
      <c r="D142" s="277"/>
      <c r="E142" s="278"/>
      <c r="F142" s="279"/>
      <c r="G142" s="280">
        <f>SUM(G134:G141)</f>
        <v>0</v>
      </c>
      <c r="H142" s="281"/>
      <c r="I142" s="282">
        <f>SUM(I134:I141)</f>
        <v>0.0238</v>
      </c>
      <c r="J142" s="281"/>
      <c r="K142" s="282">
        <f>SUM(K134:K141)</f>
        <v>0</v>
      </c>
      <c r="O142" s="255">
        <v>4</v>
      </c>
      <c r="BA142" s="283">
        <f>SUM(BA134:BA141)</f>
        <v>0</v>
      </c>
      <c r="BB142" s="283">
        <f>SUM(BB134:BB141)</f>
        <v>0</v>
      </c>
      <c r="BC142" s="283">
        <f>SUM(BC134:BC141)</f>
        <v>0</v>
      </c>
      <c r="BD142" s="283">
        <f>SUM(BD134:BD141)</f>
        <v>0</v>
      </c>
      <c r="BE142" s="283">
        <f>SUM(BE134:BE141)</f>
        <v>0</v>
      </c>
    </row>
    <row r="143" spans="1:15" ht="12.75">
      <c r="A143" s="245" t="s">
        <v>90</v>
      </c>
      <c r="B143" s="246" t="s">
        <v>285</v>
      </c>
      <c r="C143" s="247" t="s">
        <v>286</v>
      </c>
      <c r="D143" s="248"/>
      <c r="E143" s="249"/>
      <c r="F143" s="249"/>
      <c r="G143" s="250"/>
      <c r="H143" s="251"/>
      <c r="I143" s="252"/>
      <c r="J143" s="253"/>
      <c r="K143" s="254"/>
      <c r="O143" s="255">
        <v>1</v>
      </c>
    </row>
    <row r="144" spans="1:80" ht="22.5">
      <c r="A144" s="256">
        <v>33</v>
      </c>
      <c r="B144" s="257" t="s">
        <v>288</v>
      </c>
      <c r="C144" s="258" t="s">
        <v>289</v>
      </c>
      <c r="D144" s="259" t="s">
        <v>137</v>
      </c>
      <c r="E144" s="260">
        <v>80.7</v>
      </c>
      <c r="F144" s="260">
        <v>0</v>
      </c>
      <c r="G144" s="261">
        <f>E144*F144</f>
        <v>0</v>
      </c>
      <c r="H144" s="262">
        <v>0</v>
      </c>
      <c r="I144" s="263">
        <f>E144*H144</f>
        <v>0</v>
      </c>
      <c r="J144" s="262">
        <v>0</v>
      </c>
      <c r="K144" s="263">
        <f>E144*J144</f>
        <v>0</v>
      </c>
      <c r="O144" s="255">
        <v>2</v>
      </c>
      <c r="AA144" s="228">
        <v>1</v>
      </c>
      <c r="AB144" s="228">
        <v>7</v>
      </c>
      <c r="AC144" s="228">
        <v>7</v>
      </c>
      <c r="AZ144" s="228">
        <v>2</v>
      </c>
      <c r="BA144" s="228">
        <f>IF(AZ144=1,G144,0)</f>
        <v>0</v>
      </c>
      <c r="BB144" s="228">
        <f>IF(AZ144=2,G144,0)</f>
        <v>0</v>
      </c>
      <c r="BC144" s="228">
        <f>IF(AZ144=3,G144,0)</f>
        <v>0</v>
      </c>
      <c r="BD144" s="228">
        <f>IF(AZ144=4,G144,0)</f>
        <v>0</v>
      </c>
      <c r="BE144" s="228">
        <f>IF(AZ144=5,G144,0)</f>
        <v>0</v>
      </c>
      <c r="CA144" s="255">
        <v>1</v>
      </c>
      <c r="CB144" s="255">
        <v>7</v>
      </c>
    </row>
    <row r="145" spans="1:15" ht="12.75">
      <c r="A145" s="264"/>
      <c r="B145" s="268"/>
      <c r="C145" s="332" t="s">
        <v>141</v>
      </c>
      <c r="D145" s="333"/>
      <c r="E145" s="269">
        <v>1.8</v>
      </c>
      <c r="F145" s="270"/>
      <c r="G145" s="271"/>
      <c r="H145" s="272"/>
      <c r="I145" s="266"/>
      <c r="J145" s="273"/>
      <c r="K145" s="266"/>
      <c r="M145" s="267" t="s">
        <v>141</v>
      </c>
      <c r="O145" s="255"/>
    </row>
    <row r="146" spans="1:15" ht="12.75">
      <c r="A146" s="264"/>
      <c r="B146" s="268"/>
      <c r="C146" s="332" t="s">
        <v>142</v>
      </c>
      <c r="D146" s="333"/>
      <c r="E146" s="269">
        <v>1.6</v>
      </c>
      <c r="F146" s="270"/>
      <c r="G146" s="271"/>
      <c r="H146" s="272"/>
      <c r="I146" s="266"/>
      <c r="J146" s="273"/>
      <c r="K146" s="266"/>
      <c r="M146" s="267" t="s">
        <v>142</v>
      </c>
      <c r="O146" s="255"/>
    </row>
    <row r="147" spans="1:15" ht="12.75">
      <c r="A147" s="264"/>
      <c r="B147" s="268"/>
      <c r="C147" s="332" t="s">
        <v>151</v>
      </c>
      <c r="D147" s="333"/>
      <c r="E147" s="269">
        <v>11.1</v>
      </c>
      <c r="F147" s="270"/>
      <c r="G147" s="271"/>
      <c r="H147" s="272"/>
      <c r="I147" s="266"/>
      <c r="J147" s="273"/>
      <c r="K147" s="266"/>
      <c r="M147" s="267" t="s">
        <v>151</v>
      </c>
      <c r="O147" s="255"/>
    </row>
    <row r="148" spans="1:15" ht="12.75">
      <c r="A148" s="264"/>
      <c r="B148" s="268"/>
      <c r="C148" s="332" t="s">
        <v>145</v>
      </c>
      <c r="D148" s="333"/>
      <c r="E148" s="269">
        <v>41</v>
      </c>
      <c r="F148" s="270"/>
      <c r="G148" s="271"/>
      <c r="H148" s="272"/>
      <c r="I148" s="266"/>
      <c r="J148" s="273"/>
      <c r="K148" s="266"/>
      <c r="M148" s="267" t="s">
        <v>145</v>
      </c>
      <c r="O148" s="255"/>
    </row>
    <row r="149" spans="1:15" ht="12.75">
      <c r="A149" s="264"/>
      <c r="B149" s="268"/>
      <c r="C149" s="332" t="s">
        <v>152</v>
      </c>
      <c r="D149" s="333"/>
      <c r="E149" s="269">
        <v>25.2</v>
      </c>
      <c r="F149" s="270"/>
      <c r="G149" s="271"/>
      <c r="H149" s="272"/>
      <c r="I149" s="266"/>
      <c r="J149" s="273"/>
      <c r="K149" s="266"/>
      <c r="M149" s="267" t="s">
        <v>152</v>
      </c>
      <c r="O149" s="255"/>
    </row>
    <row r="150" spans="1:80" ht="12.75">
      <c r="A150" s="256">
        <v>34</v>
      </c>
      <c r="B150" s="257" t="s">
        <v>290</v>
      </c>
      <c r="C150" s="258" t="s">
        <v>291</v>
      </c>
      <c r="D150" s="259" t="s">
        <v>137</v>
      </c>
      <c r="E150" s="260">
        <v>80.7</v>
      </c>
      <c r="F150" s="260">
        <v>0</v>
      </c>
      <c r="G150" s="261">
        <f>E150*F150</f>
        <v>0</v>
      </c>
      <c r="H150" s="262">
        <v>1E-05</v>
      </c>
      <c r="I150" s="263">
        <f>E150*H150</f>
        <v>0.0008070000000000001</v>
      </c>
      <c r="J150" s="262">
        <v>0</v>
      </c>
      <c r="K150" s="263">
        <f>E150*J150</f>
        <v>0</v>
      </c>
      <c r="O150" s="255">
        <v>2</v>
      </c>
      <c r="AA150" s="228">
        <v>1</v>
      </c>
      <c r="AB150" s="228">
        <v>7</v>
      </c>
      <c r="AC150" s="228">
        <v>7</v>
      </c>
      <c r="AZ150" s="228">
        <v>2</v>
      </c>
      <c r="BA150" s="228">
        <f>IF(AZ150=1,G150,0)</f>
        <v>0</v>
      </c>
      <c r="BB150" s="228">
        <f>IF(AZ150=2,G150,0)</f>
        <v>0</v>
      </c>
      <c r="BC150" s="228">
        <f>IF(AZ150=3,G150,0)</f>
        <v>0</v>
      </c>
      <c r="BD150" s="228">
        <f>IF(AZ150=4,G150,0)</f>
        <v>0</v>
      </c>
      <c r="BE150" s="228">
        <f>IF(AZ150=5,G150,0)</f>
        <v>0</v>
      </c>
      <c r="CA150" s="255">
        <v>1</v>
      </c>
      <c r="CB150" s="255">
        <v>7</v>
      </c>
    </row>
    <row r="151" spans="1:15" ht="12.75">
      <c r="A151" s="264"/>
      <c r="B151" s="268"/>
      <c r="C151" s="332" t="s">
        <v>141</v>
      </c>
      <c r="D151" s="333"/>
      <c r="E151" s="269">
        <v>1.8</v>
      </c>
      <c r="F151" s="270"/>
      <c r="G151" s="271"/>
      <c r="H151" s="272"/>
      <c r="I151" s="266"/>
      <c r="J151" s="273"/>
      <c r="K151" s="266"/>
      <c r="M151" s="267" t="s">
        <v>141</v>
      </c>
      <c r="O151" s="255"/>
    </row>
    <row r="152" spans="1:15" ht="12.75">
      <c r="A152" s="264"/>
      <c r="B152" s="268"/>
      <c r="C152" s="332" t="s">
        <v>142</v>
      </c>
      <c r="D152" s="333"/>
      <c r="E152" s="269">
        <v>1.6</v>
      </c>
      <c r="F152" s="270"/>
      <c r="G152" s="271"/>
      <c r="H152" s="272"/>
      <c r="I152" s="266"/>
      <c r="J152" s="273"/>
      <c r="K152" s="266"/>
      <c r="M152" s="267" t="s">
        <v>142</v>
      </c>
      <c r="O152" s="255"/>
    </row>
    <row r="153" spans="1:15" ht="12.75">
      <c r="A153" s="264"/>
      <c r="B153" s="268"/>
      <c r="C153" s="332" t="s">
        <v>151</v>
      </c>
      <c r="D153" s="333"/>
      <c r="E153" s="269">
        <v>11.1</v>
      </c>
      <c r="F153" s="270"/>
      <c r="G153" s="271"/>
      <c r="H153" s="272"/>
      <c r="I153" s="266"/>
      <c r="J153" s="273"/>
      <c r="K153" s="266"/>
      <c r="M153" s="267" t="s">
        <v>151</v>
      </c>
      <c r="O153" s="255"/>
    </row>
    <row r="154" spans="1:15" ht="12.75">
      <c r="A154" s="264"/>
      <c r="B154" s="268"/>
      <c r="C154" s="332" t="s">
        <v>145</v>
      </c>
      <c r="D154" s="333"/>
      <c r="E154" s="269">
        <v>41</v>
      </c>
      <c r="F154" s="270"/>
      <c r="G154" s="271"/>
      <c r="H154" s="272"/>
      <c r="I154" s="266"/>
      <c r="J154" s="273"/>
      <c r="K154" s="266"/>
      <c r="M154" s="267" t="s">
        <v>145</v>
      </c>
      <c r="O154" s="255"/>
    </row>
    <row r="155" spans="1:15" ht="12.75">
      <c r="A155" s="264"/>
      <c r="B155" s="268"/>
      <c r="C155" s="332" t="s">
        <v>152</v>
      </c>
      <c r="D155" s="333"/>
      <c r="E155" s="269">
        <v>25.2</v>
      </c>
      <c r="F155" s="270"/>
      <c r="G155" s="271"/>
      <c r="H155" s="272"/>
      <c r="I155" s="266"/>
      <c r="J155" s="273"/>
      <c r="K155" s="266"/>
      <c r="M155" s="267" t="s">
        <v>152</v>
      </c>
      <c r="O155" s="255"/>
    </row>
    <row r="156" spans="1:80" ht="12.75">
      <c r="A156" s="256">
        <v>35</v>
      </c>
      <c r="B156" s="257" t="s">
        <v>292</v>
      </c>
      <c r="C156" s="258" t="s">
        <v>293</v>
      </c>
      <c r="D156" s="259" t="s">
        <v>132</v>
      </c>
      <c r="E156" s="260">
        <v>3.7108</v>
      </c>
      <c r="F156" s="260">
        <v>0</v>
      </c>
      <c r="G156" s="261">
        <f>E156*F156</f>
        <v>0</v>
      </c>
      <c r="H156" s="262">
        <v>0.03</v>
      </c>
      <c r="I156" s="263">
        <f>E156*H156</f>
        <v>0.11132399999999999</v>
      </c>
      <c r="J156" s="262"/>
      <c r="K156" s="263">
        <f>E156*J156</f>
        <v>0</v>
      </c>
      <c r="O156" s="255">
        <v>2</v>
      </c>
      <c r="AA156" s="228">
        <v>3</v>
      </c>
      <c r="AB156" s="228">
        <v>7</v>
      </c>
      <c r="AC156" s="228" t="s">
        <v>292</v>
      </c>
      <c r="AZ156" s="228">
        <v>2</v>
      </c>
      <c r="BA156" s="228">
        <f>IF(AZ156=1,G156,0)</f>
        <v>0</v>
      </c>
      <c r="BB156" s="228">
        <f>IF(AZ156=2,G156,0)</f>
        <v>0</v>
      </c>
      <c r="BC156" s="228">
        <f>IF(AZ156=3,G156,0)</f>
        <v>0</v>
      </c>
      <c r="BD156" s="228">
        <f>IF(AZ156=4,G156,0)</f>
        <v>0</v>
      </c>
      <c r="BE156" s="228">
        <f>IF(AZ156=5,G156,0)</f>
        <v>0</v>
      </c>
      <c r="CA156" s="255">
        <v>3</v>
      </c>
      <c r="CB156" s="255">
        <v>7</v>
      </c>
    </row>
    <row r="157" spans="1:15" ht="12.75">
      <c r="A157" s="264"/>
      <c r="B157" s="268"/>
      <c r="C157" s="334" t="s">
        <v>236</v>
      </c>
      <c r="D157" s="333"/>
      <c r="E157" s="294">
        <v>0</v>
      </c>
      <c r="F157" s="270"/>
      <c r="G157" s="271"/>
      <c r="H157" s="272"/>
      <c r="I157" s="266"/>
      <c r="J157" s="273"/>
      <c r="K157" s="266"/>
      <c r="M157" s="267" t="s">
        <v>236</v>
      </c>
      <c r="O157" s="255"/>
    </row>
    <row r="158" spans="1:15" ht="12.75">
      <c r="A158" s="264"/>
      <c r="B158" s="268"/>
      <c r="C158" s="334" t="s">
        <v>141</v>
      </c>
      <c r="D158" s="333"/>
      <c r="E158" s="294">
        <v>1.8</v>
      </c>
      <c r="F158" s="270"/>
      <c r="G158" s="271"/>
      <c r="H158" s="272"/>
      <c r="I158" s="266"/>
      <c r="J158" s="273"/>
      <c r="K158" s="266"/>
      <c r="M158" s="267" t="s">
        <v>141</v>
      </c>
      <c r="O158" s="255"/>
    </row>
    <row r="159" spans="1:15" ht="12.75">
      <c r="A159" s="264"/>
      <c r="B159" s="268"/>
      <c r="C159" s="334" t="s">
        <v>142</v>
      </c>
      <c r="D159" s="333"/>
      <c r="E159" s="294">
        <v>1.6</v>
      </c>
      <c r="F159" s="270"/>
      <c r="G159" s="271"/>
      <c r="H159" s="272"/>
      <c r="I159" s="266"/>
      <c r="J159" s="273"/>
      <c r="K159" s="266"/>
      <c r="M159" s="267" t="s">
        <v>142</v>
      </c>
      <c r="O159" s="255"/>
    </row>
    <row r="160" spans="1:15" ht="12.75">
      <c r="A160" s="264"/>
      <c r="B160" s="268"/>
      <c r="C160" s="334" t="s">
        <v>151</v>
      </c>
      <c r="D160" s="333"/>
      <c r="E160" s="294">
        <v>11.1</v>
      </c>
      <c r="F160" s="270"/>
      <c r="G160" s="271"/>
      <c r="H160" s="272"/>
      <c r="I160" s="266"/>
      <c r="J160" s="273"/>
      <c r="K160" s="266"/>
      <c r="M160" s="267" t="s">
        <v>151</v>
      </c>
      <c r="O160" s="255"/>
    </row>
    <row r="161" spans="1:15" ht="12.75">
      <c r="A161" s="264"/>
      <c r="B161" s="268"/>
      <c r="C161" s="334" t="s">
        <v>152</v>
      </c>
      <c r="D161" s="333"/>
      <c r="E161" s="294">
        <v>25.2</v>
      </c>
      <c r="F161" s="270"/>
      <c r="G161" s="271"/>
      <c r="H161" s="272"/>
      <c r="I161" s="266"/>
      <c r="J161" s="273"/>
      <c r="K161" s="266"/>
      <c r="M161" s="267" t="s">
        <v>152</v>
      </c>
      <c r="O161" s="255"/>
    </row>
    <row r="162" spans="1:15" ht="12.75">
      <c r="A162" s="264"/>
      <c r="B162" s="268"/>
      <c r="C162" s="334" t="s">
        <v>237</v>
      </c>
      <c r="D162" s="333"/>
      <c r="E162" s="294">
        <v>39.7</v>
      </c>
      <c r="F162" s="270"/>
      <c r="G162" s="271"/>
      <c r="H162" s="272"/>
      <c r="I162" s="266"/>
      <c r="J162" s="273"/>
      <c r="K162" s="266"/>
      <c r="M162" s="267" t="s">
        <v>237</v>
      </c>
      <c r="O162" s="255"/>
    </row>
    <row r="163" spans="1:15" ht="12.75">
      <c r="A163" s="264"/>
      <c r="B163" s="268"/>
      <c r="C163" s="332" t="s">
        <v>294</v>
      </c>
      <c r="D163" s="333"/>
      <c r="E163" s="269">
        <v>1.6198</v>
      </c>
      <c r="F163" s="270"/>
      <c r="G163" s="271"/>
      <c r="H163" s="272"/>
      <c r="I163" s="266"/>
      <c r="J163" s="273"/>
      <c r="K163" s="266"/>
      <c r="M163" s="267" t="s">
        <v>294</v>
      </c>
      <c r="O163" s="255"/>
    </row>
    <row r="164" spans="1:15" ht="12.75">
      <c r="A164" s="264"/>
      <c r="B164" s="268"/>
      <c r="C164" s="332" t="s">
        <v>295</v>
      </c>
      <c r="D164" s="333"/>
      <c r="E164" s="269">
        <v>2.091</v>
      </c>
      <c r="F164" s="270"/>
      <c r="G164" s="271"/>
      <c r="H164" s="272"/>
      <c r="I164" s="266"/>
      <c r="J164" s="273"/>
      <c r="K164" s="266"/>
      <c r="M164" s="267" t="s">
        <v>295</v>
      </c>
      <c r="O164" s="255"/>
    </row>
    <row r="165" spans="1:80" ht="12.75">
      <c r="A165" s="256">
        <v>36</v>
      </c>
      <c r="B165" s="257" t="s">
        <v>296</v>
      </c>
      <c r="C165" s="258" t="s">
        <v>297</v>
      </c>
      <c r="D165" s="259" t="s">
        <v>12</v>
      </c>
      <c r="E165" s="260"/>
      <c r="F165" s="260">
        <v>0</v>
      </c>
      <c r="G165" s="261">
        <f>E165*F165</f>
        <v>0</v>
      </c>
      <c r="H165" s="262">
        <v>0</v>
      </c>
      <c r="I165" s="263">
        <f>E165*H165</f>
        <v>0</v>
      </c>
      <c r="J165" s="262"/>
      <c r="K165" s="263">
        <f>E165*J165</f>
        <v>0</v>
      </c>
      <c r="O165" s="255">
        <v>2</v>
      </c>
      <c r="AA165" s="228">
        <v>7</v>
      </c>
      <c r="AB165" s="228">
        <v>1002</v>
      </c>
      <c r="AC165" s="228">
        <v>5</v>
      </c>
      <c r="AZ165" s="228">
        <v>2</v>
      </c>
      <c r="BA165" s="228">
        <f>IF(AZ165=1,G165,0)</f>
        <v>0</v>
      </c>
      <c r="BB165" s="228">
        <f>IF(AZ165=2,G165,0)</f>
        <v>0</v>
      </c>
      <c r="BC165" s="228">
        <f>IF(AZ165=3,G165,0)</f>
        <v>0</v>
      </c>
      <c r="BD165" s="228">
        <f>IF(AZ165=4,G165,0)</f>
        <v>0</v>
      </c>
      <c r="BE165" s="228">
        <f>IF(AZ165=5,G165,0)</f>
        <v>0</v>
      </c>
      <c r="CA165" s="255">
        <v>7</v>
      </c>
      <c r="CB165" s="255">
        <v>1002</v>
      </c>
    </row>
    <row r="166" spans="1:57" ht="12.75">
      <c r="A166" s="274"/>
      <c r="B166" s="275" t="s">
        <v>92</v>
      </c>
      <c r="C166" s="276" t="s">
        <v>287</v>
      </c>
      <c r="D166" s="277"/>
      <c r="E166" s="278"/>
      <c r="F166" s="279"/>
      <c r="G166" s="280">
        <f>SUM(G143:G165)</f>
        <v>0</v>
      </c>
      <c r="H166" s="281"/>
      <c r="I166" s="282">
        <f>SUM(I143:I165)</f>
        <v>0.112131</v>
      </c>
      <c r="J166" s="281"/>
      <c r="K166" s="282">
        <f>SUM(K143:K165)</f>
        <v>0</v>
      </c>
      <c r="O166" s="255">
        <v>4</v>
      </c>
      <c r="BA166" s="283">
        <f>SUM(BA143:BA165)</f>
        <v>0</v>
      </c>
      <c r="BB166" s="283">
        <f>SUM(BB143:BB165)</f>
        <v>0</v>
      </c>
      <c r="BC166" s="283">
        <f>SUM(BC143:BC165)</f>
        <v>0</v>
      </c>
      <c r="BD166" s="283">
        <f>SUM(BD143:BD165)</f>
        <v>0</v>
      </c>
      <c r="BE166" s="283">
        <f>SUM(BE143:BE165)</f>
        <v>0</v>
      </c>
    </row>
    <row r="167" spans="1:15" ht="12.75">
      <c r="A167" s="245" t="s">
        <v>90</v>
      </c>
      <c r="B167" s="246" t="s">
        <v>298</v>
      </c>
      <c r="C167" s="247" t="s">
        <v>299</v>
      </c>
      <c r="D167" s="248"/>
      <c r="E167" s="249"/>
      <c r="F167" s="249"/>
      <c r="G167" s="250"/>
      <c r="H167" s="251"/>
      <c r="I167" s="252"/>
      <c r="J167" s="253"/>
      <c r="K167" s="254"/>
      <c r="O167" s="255">
        <v>1</v>
      </c>
    </row>
    <row r="168" spans="1:80" ht="12.75">
      <c r="A168" s="256">
        <v>37</v>
      </c>
      <c r="B168" s="257" t="s">
        <v>301</v>
      </c>
      <c r="C168" s="258" t="s">
        <v>302</v>
      </c>
      <c r="D168" s="259" t="s">
        <v>303</v>
      </c>
      <c r="E168" s="260">
        <v>1</v>
      </c>
      <c r="F168" s="260">
        <v>0</v>
      </c>
      <c r="G168" s="261">
        <f aca="true" t="shared" si="0" ref="G168:G173">E168*F168</f>
        <v>0</v>
      </c>
      <c r="H168" s="262">
        <v>0</v>
      </c>
      <c r="I168" s="263">
        <f aca="true" t="shared" si="1" ref="I168:I173">E168*H168</f>
        <v>0</v>
      </c>
      <c r="J168" s="262">
        <v>-0.01933</v>
      </c>
      <c r="K168" s="263">
        <f aca="true" t="shared" si="2" ref="K168:K173">E168*J168</f>
        <v>-0.01933</v>
      </c>
      <c r="O168" s="255">
        <v>2</v>
      </c>
      <c r="AA168" s="228">
        <v>1</v>
      </c>
      <c r="AB168" s="228">
        <v>7</v>
      </c>
      <c r="AC168" s="228">
        <v>7</v>
      </c>
      <c r="AZ168" s="228">
        <v>2</v>
      </c>
      <c r="BA168" s="228">
        <f aca="true" t="shared" si="3" ref="BA168:BA173">IF(AZ168=1,G168,0)</f>
        <v>0</v>
      </c>
      <c r="BB168" s="228">
        <f aca="true" t="shared" si="4" ref="BB168:BB173">IF(AZ168=2,G168,0)</f>
        <v>0</v>
      </c>
      <c r="BC168" s="228">
        <f aca="true" t="shared" si="5" ref="BC168:BC173">IF(AZ168=3,G168,0)</f>
        <v>0</v>
      </c>
      <c r="BD168" s="228">
        <f aca="true" t="shared" si="6" ref="BD168:BD173">IF(AZ168=4,G168,0)</f>
        <v>0</v>
      </c>
      <c r="BE168" s="228">
        <f aca="true" t="shared" si="7" ref="BE168:BE173">IF(AZ168=5,G168,0)</f>
        <v>0</v>
      </c>
      <c r="CA168" s="255">
        <v>1</v>
      </c>
      <c r="CB168" s="255">
        <v>7</v>
      </c>
    </row>
    <row r="169" spans="1:80" ht="12.75">
      <c r="A169" s="256">
        <v>38</v>
      </c>
      <c r="B169" s="257" t="s">
        <v>304</v>
      </c>
      <c r="C169" s="258" t="s">
        <v>305</v>
      </c>
      <c r="D169" s="259" t="s">
        <v>303</v>
      </c>
      <c r="E169" s="260">
        <v>1</v>
      </c>
      <c r="F169" s="260">
        <v>0</v>
      </c>
      <c r="G169" s="261">
        <f t="shared" si="0"/>
        <v>0</v>
      </c>
      <c r="H169" s="262">
        <v>0</v>
      </c>
      <c r="I169" s="263">
        <f t="shared" si="1"/>
        <v>0</v>
      </c>
      <c r="J169" s="262">
        <v>-0.01946</v>
      </c>
      <c r="K169" s="263">
        <f t="shared" si="2"/>
        <v>-0.01946</v>
      </c>
      <c r="O169" s="255">
        <v>2</v>
      </c>
      <c r="AA169" s="228">
        <v>1</v>
      </c>
      <c r="AB169" s="228">
        <v>7</v>
      </c>
      <c r="AC169" s="228">
        <v>7</v>
      </c>
      <c r="AZ169" s="228">
        <v>2</v>
      </c>
      <c r="BA169" s="228">
        <f t="shared" si="3"/>
        <v>0</v>
      </c>
      <c r="BB169" s="228">
        <f t="shared" si="4"/>
        <v>0</v>
      </c>
      <c r="BC169" s="228">
        <f t="shared" si="5"/>
        <v>0</v>
      </c>
      <c r="BD169" s="228">
        <f t="shared" si="6"/>
        <v>0</v>
      </c>
      <c r="BE169" s="228">
        <f t="shared" si="7"/>
        <v>0</v>
      </c>
      <c r="CA169" s="255">
        <v>1</v>
      </c>
      <c r="CB169" s="255">
        <v>7</v>
      </c>
    </row>
    <row r="170" spans="1:80" ht="12.75">
      <c r="A170" s="256">
        <v>39</v>
      </c>
      <c r="B170" s="257" t="s">
        <v>306</v>
      </c>
      <c r="C170" s="258" t="s">
        <v>307</v>
      </c>
      <c r="D170" s="259" t="s">
        <v>303</v>
      </c>
      <c r="E170" s="260">
        <v>1</v>
      </c>
      <c r="F170" s="260">
        <v>0</v>
      </c>
      <c r="G170" s="261">
        <f t="shared" si="0"/>
        <v>0</v>
      </c>
      <c r="H170" s="262">
        <v>0</v>
      </c>
      <c r="I170" s="263">
        <f t="shared" si="1"/>
        <v>0</v>
      </c>
      <c r="J170" s="262">
        <v>-0.0329</v>
      </c>
      <c r="K170" s="263">
        <f t="shared" si="2"/>
        <v>-0.0329</v>
      </c>
      <c r="O170" s="255">
        <v>2</v>
      </c>
      <c r="AA170" s="228">
        <v>1</v>
      </c>
      <c r="AB170" s="228">
        <v>7</v>
      </c>
      <c r="AC170" s="228">
        <v>7</v>
      </c>
      <c r="AZ170" s="228">
        <v>2</v>
      </c>
      <c r="BA170" s="228">
        <f t="shared" si="3"/>
        <v>0</v>
      </c>
      <c r="BB170" s="228">
        <f t="shared" si="4"/>
        <v>0</v>
      </c>
      <c r="BC170" s="228">
        <f t="shared" si="5"/>
        <v>0</v>
      </c>
      <c r="BD170" s="228">
        <f t="shared" si="6"/>
        <v>0</v>
      </c>
      <c r="BE170" s="228">
        <f t="shared" si="7"/>
        <v>0</v>
      </c>
      <c r="CA170" s="255">
        <v>1</v>
      </c>
      <c r="CB170" s="255">
        <v>7</v>
      </c>
    </row>
    <row r="171" spans="1:80" ht="12.75">
      <c r="A171" s="256">
        <v>40</v>
      </c>
      <c r="B171" s="257" t="s">
        <v>308</v>
      </c>
      <c r="C171" s="258" t="s">
        <v>309</v>
      </c>
      <c r="D171" s="259" t="s">
        <v>205</v>
      </c>
      <c r="E171" s="260">
        <v>1</v>
      </c>
      <c r="F171" s="260">
        <v>0</v>
      </c>
      <c r="G171" s="261">
        <f t="shared" si="0"/>
        <v>0</v>
      </c>
      <c r="H171" s="262">
        <v>0</v>
      </c>
      <c r="I171" s="263">
        <f t="shared" si="1"/>
        <v>0</v>
      </c>
      <c r="J171" s="262">
        <v>-0.00049</v>
      </c>
      <c r="K171" s="263">
        <f t="shared" si="2"/>
        <v>-0.00049</v>
      </c>
      <c r="O171" s="255">
        <v>2</v>
      </c>
      <c r="AA171" s="228">
        <v>1</v>
      </c>
      <c r="AB171" s="228">
        <v>7</v>
      </c>
      <c r="AC171" s="228">
        <v>7</v>
      </c>
      <c r="AZ171" s="228">
        <v>2</v>
      </c>
      <c r="BA171" s="228">
        <f t="shared" si="3"/>
        <v>0</v>
      </c>
      <c r="BB171" s="228">
        <f t="shared" si="4"/>
        <v>0</v>
      </c>
      <c r="BC171" s="228">
        <f t="shared" si="5"/>
        <v>0</v>
      </c>
      <c r="BD171" s="228">
        <f t="shared" si="6"/>
        <v>0</v>
      </c>
      <c r="BE171" s="228">
        <f t="shared" si="7"/>
        <v>0</v>
      </c>
      <c r="CA171" s="255">
        <v>1</v>
      </c>
      <c r="CB171" s="255">
        <v>7</v>
      </c>
    </row>
    <row r="172" spans="1:80" ht="12.75">
      <c r="A172" s="256">
        <v>41</v>
      </c>
      <c r="B172" s="257" t="s">
        <v>310</v>
      </c>
      <c r="C172" s="258" t="s">
        <v>311</v>
      </c>
      <c r="D172" s="259" t="s">
        <v>303</v>
      </c>
      <c r="E172" s="260">
        <v>2</v>
      </c>
      <c r="F172" s="260">
        <v>0</v>
      </c>
      <c r="G172" s="261">
        <f t="shared" si="0"/>
        <v>0</v>
      </c>
      <c r="H172" s="262">
        <v>0</v>
      </c>
      <c r="I172" s="263">
        <f t="shared" si="1"/>
        <v>0</v>
      </c>
      <c r="J172" s="262">
        <v>-0.00156</v>
      </c>
      <c r="K172" s="263">
        <f t="shared" si="2"/>
        <v>-0.00312</v>
      </c>
      <c r="O172" s="255">
        <v>2</v>
      </c>
      <c r="AA172" s="228">
        <v>1</v>
      </c>
      <c r="AB172" s="228">
        <v>7</v>
      </c>
      <c r="AC172" s="228">
        <v>7</v>
      </c>
      <c r="AZ172" s="228">
        <v>2</v>
      </c>
      <c r="BA172" s="228">
        <f t="shared" si="3"/>
        <v>0</v>
      </c>
      <c r="BB172" s="228">
        <f t="shared" si="4"/>
        <v>0</v>
      </c>
      <c r="BC172" s="228">
        <f t="shared" si="5"/>
        <v>0</v>
      </c>
      <c r="BD172" s="228">
        <f t="shared" si="6"/>
        <v>0</v>
      </c>
      <c r="BE172" s="228">
        <f t="shared" si="7"/>
        <v>0</v>
      </c>
      <c r="CA172" s="255">
        <v>1</v>
      </c>
      <c r="CB172" s="255">
        <v>7</v>
      </c>
    </row>
    <row r="173" spans="1:80" ht="12.75">
      <c r="A173" s="256">
        <v>42</v>
      </c>
      <c r="B173" s="257" t="s">
        <v>312</v>
      </c>
      <c r="C173" s="258" t="s">
        <v>313</v>
      </c>
      <c r="D173" s="259" t="s">
        <v>12</v>
      </c>
      <c r="E173" s="260"/>
      <c r="F173" s="260">
        <v>0</v>
      </c>
      <c r="G173" s="261">
        <f t="shared" si="0"/>
        <v>0</v>
      </c>
      <c r="H173" s="262">
        <v>0</v>
      </c>
      <c r="I173" s="263">
        <f t="shared" si="1"/>
        <v>0</v>
      </c>
      <c r="J173" s="262"/>
      <c r="K173" s="263">
        <f t="shared" si="2"/>
        <v>0</v>
      </c>
      <c r="O173" s="255">
        <v>2</v>
      </c>
      <c r="AA173" s="228">
        <v>7</v>
      </c>
      <c r="AB173" s="228">
        <v>1002</v>
      </c>
      <c r="AC173" s="228">
        <v>5</v>
      </c>
      <c r="AZ173" s="228">
        <v>2</v>
      </c>
      <c r="BA173" s="228">
        <f t="shared" si="3"/>
        <v>0</v>
      </c>
      <c r="BB173" s="228">
        <f t="shared" si="4"/>
        <v>0</v>
      </c>
      <c r="BC173" s="228">
        <f t="shared" si="5"/>
        <v>0</v>
      </c>
      <c r="BD173" s="228">
        <f t="shared" si="6"/>
        <v>0</v>
      </c>
      <c r="BE173" s="228">
        <f t="shared" si="7"/>
        <v>0</v>
      </c>
      <c r="CA173" s="255">
        <v>7</v>
      </c>
      <c r="CB173" s="255">
        <v>1002</v>
      </c>
    </row>
    <row r="174" spans="1:57" ht="12.75">
      <c r="A174" s="274"/>
      <c r="B174" s="275" t="s">
        <v>92</v>
      </c>
      <c r="C174" s="276" t="s">
        <v>300</v>
      </c>
      <c r="D174" s="277"/>
      <c r="E174" s="278"/>
      <c r="F174" s="279"/>
      <c r="G174" s="280">
        <f>SUM(G167:G173)</f>
        <v>0</v>
      </c>
      <c r="H174" s="281"/>
      <c r="I174" s="282">
        <f>SUM(I167:I173)</f>
        <v>0</v>
      </c>
      <c r="J174" s="281"/>
      <c r="K174" s="282">
        <f>SUM(K167:K173)</f>
        <v>-0.0753</v>
      </c>
      <c r="O174" s="255">
        <v>4</v>
      </c>
      <c r="BA174" s="283">
        <f>SUM(BA167:BA173)</f>
        <v>0</v>
      </c>
      <c r="BB174" s="283">
        <f>SUM(BB167:BB173)</f>
        <v>0</v>
      </c>
      <c r="BC174" s="283">
        <f>SUM(BC167:BC173)</f>
        <v>0</v>
      </c>
      <c r="BD174" s="283">
        <f>SUM(BD167:BD173)</f>
        <v>0</v>
      </c>
      <c r="BE174" s="283">
        <f>SUM(BE167:BE173)</f>
        <v>0</v>
      </c>
    </row>
    <row r="175" spans="1:15" ht="12.75">
      <c r="A175" s="245" t="s">
        <v>90</v>
      </c>
      <c r="B175" s="246" t="s">
        <v>314</v>
      </c>
      <c r="C175" s="247" t="s">
        <v>315</v>
      </c>
      <c r="D175" s="248"/>
      <c r="E175" s="249"/>
      <c r="F175" s="249"/>
      <c r="G175" s="250"/>
      <c r="H175" s="251"/>
      <c r="I175" s="252"/>
      <c r="J175" s="253"/>
      <c r="K175" s="254"/>
      <c r="O175" s="255">
        <v>1</v>
      </c>
    </row>
    <row r="176" spans="1:80" ht="12.75">
      <c r="A176" s="256">
        <v>43</v>
      </c>
      <c r="B176" s="257" t="s">
        <v>317</v>
      </c>
      <c r="C176" s="258" t="s">
        <v>318</v>
      </c>
      <c r="D176" s="259" t="s">
        <v>137</v>
      </c>
      <c r="E176" s="260">
        <v>80.7</v>
      </c>
      <c r="F176" s="260">
        <v>0</v>
      </c>
      <c r="G176" s="261">
        <f>E176*F176</f>
        <v>0</v>
      </c>
      <c r="H176" s="262">
        <v>0</v>
      </c>
      <c r="I176" s="263">
        <f>E176*H176</f>
        <v>0</v>
      </c>
      <c r="J176" s="262">
        <v>0</v>
      </c>
      <c r="K176" s="263">
        <f>E176*J176</f>
        <v>0</v>
      </c>
      <c r="O176" s="255">
        <v>2</v>
      </c>
      <c r="AA176" s="228">
        <v>1</v>
      </c>
      <c r="AB176" s="228">
        <v>7</v>
      </c>
      <c r="AC176" s="228">
        <v>7</v>
      </c>
      <c r="AZ176" s="228">
        <v>2</v>
      </c>
      <c r="BA176" s="228">
        <f>IF(AZ176=1,G176,0)</f>
        <v>0</v>
      </c>
      <c r="BB176" s="228">
        <f>IF(AZ176=2,G176,0)</f>
        <v>0</v>
      </c>
      <c r="BC176" s="228">
        <f>IF(AZ176=3,G176,0)</f>
        <v>0</v>
      </c>
      <c r="BD176" s="228">
        <f>IF(AZ176=4,G176,0)</f>
        <v>0</v>
      </c>
      <c r="BE176" s="228">
        <f>IF(AZ176=5,G176,0)</f>
        <v>0</v>
      </c>
      <c r="CA176" s="255">
        <v>1</v>
      </c>
      <c r="CB176" s="255">
        <v>7</v>
      </c>
    </row>
    <row r="177" spans="1:15" ht="12.75">
      <c r="A177" s="264"/>
      <c r="B177" s="268"/>
      <c r="C177" s="332" t="s">
        <v>141</v>
      </c>
      <c r="D177" s="333"/>
      <c r="E177" s="269">
        <v>1.8</v>
      </c>
      <c r="F177" s="270"/>
      <c r="G177" s="271"/>
      <c r="H177" s="272"/>
      <c r="I177" s="266"/>
      <c r="J177" s="273"/>
      <c r="K177" s="266"/>
      <c r="M177" s="267" t="s">
        <v>141</v>
      </c>
      <c r="O177" s="255"/>
    </row>
    <row r="178" spans="1:15" ht="12.75">
      <c r="A178" s="264"/>
      <c r="B178" s="268"/>
      <c r="C178" s="332" t="s">
        <v>142</v>
      </c>
      <c r="D178" s="333"/>
      <c r="E178" s="269">
        <v>1.6</v>
      </c>
      <c r="F178" s="270"/>
      <c r="G178" s="271"/>
      <c r="H178" s="272"/>
      <c r="I178" s="266"/>
      <c r="J178" s="273"/>
      <c r="K178" s="266"/>
      <c r="M178" s="267" t="s">
        <v>142</v>
      </c>
      <c r="O178" s="255"/>
    </row>
    <row r="179" spans="1:15" ht="12.75">
      <c r="A179" s="264"/>
      <c r="B179" s="268"/>
      <c r="C179" s="332" t="s">
        <v>151</v>
      </c>
      <c r="D179" s="333"/>
      <c r="E179" s="269">
        <v>11.1</v>
      </c>
      <c r="F179" s="270"/>
      <c r="G179" s="271"/>
      <c r="H179" s="272"/>
      <c r="I179" s="266"/>
      <c r="J179" s="273"/>
      <c r="K179" s="266"/>
      <c r="M179" s="267" t="s">
        <v>151</v>
      </c>
      <c r="O179" s="255"/>
    </row>
    <row r="180" spans="1:15" ht="12.75">
      <c r="A180" s="264"/>
      <c r="B180" s="268"/>
      <c r="C180" s="332" t="s">
        <v>145</v>
      </c>
      <c r="D180" s="333"/>
      <c r="E180" s="269">
        <v>41</v>
      </c>
      <c r="F180" s="270"/>
      <c r="G180" s="271"/>
      <c r="H180" s="272"/>
      <c r="I180" s="266"/>
      <c r="J180" s="273"/>
      <c r="K180" s="266"/>
      <c r="M180" s="267" t="s">
        <v>145</v>
      </c>
      <c r="O180" s="255"/>
    </row>
    <row r="181" spans="1:15" ht="12.75">
      <c r="A181" s="264"/>
      <c r="B181" s="268"/>
      <c r="C181" s="332" t="s">
        <v>152</v>
      </c>
      <c r="D181" s="333"/>
      <c r="E181" s="269">
        <v>25.2</v>
      </c>
      <c r="F181" s="270"/>
      <c r="G181" s="271"/>
      <c r="H181" s="272"/>
      <c r="I181" s="266"/>
      <c r="J181" s="273"/>
      <c r="K181" s="266"/>
      <c r="M181" s="267" t="s">
        <v>152</v>
      </c>
      <c r="O181" s="255"/>
    </row>
    <row r="182" spans="1:80" ht="12.75">
      <c r="A182" s="256">
        <v>44</v>
      </c>
      <c r="B182" s="257" t="s">
        <v>319</v>
      </c>
      <c r="C182" s="258" t="s">
        <v>320</v>
      </c>
      <c r="D182" s="259" t="s">
        <v>137</v>
      </c>
      <c r="E182" s="260">
        <v>74.3</v>
      </c>
      <c r="F182" s="260">
        <v>0</v>
      </c>
      <c r="G182" s="261">
        <f>E182*F182</f>
        <v>0</v>
      </c>
      <c r="H182" s="262">
        <v>0</v>
      </c>
      <c r="I182" s="263">
        <f>E182*H182</f>
        <v>0</v>
      </c>
      <c r="J182" s="262">
        <v>-0.018</v>
      </c>
      <c r="K182" s="263">
        <f>E182*J182</f>
        <v>-1.3374</v>
      </c>
      <c r="O182" s="255">
        <v>2</v>
      </c>
      <c r="AA182" s="228">
        <v>1</v>
      </c>
      <c r="AB182" s="228">
        <v>7</v>
      </c>
      <c r="AC182" s="228">
        <v>7</v>
      </c>
      <c r="AZ182" s="228">
        <v>2</v>
      </c>
      <c r="BA182" s="228">
        <f>IF(AZ182=1,G182,0)</f>
        <v>0</v>
      </c>
      <c r="BB182" s="228">
        <f>IF(AZ182=2,G182,0)</f>
        <v>0</v>
      </c>
      <c r="BC182" s="228">
        <f>IF(AZ182=3,G182,0)</f>
        <v>0</v>
      </c>
      <c r="BD182" s="228">
        <f>IF(AZ182=4,G182,0)</f>
        <v>0</v>
      </c>
      <c r="BE182" s="228">
        <f>IF(AZ182=5,G182,0)</f>
        <v>0</v>
      </c>
      <c r="CA182" s="255">
        <v>1</v>
      </c>
      <c r="CB182" s="255">
        <v>7</v>
      </c>
    </row>
    <row r="183" spans="1:15" ht="12.75">
      <c r="A183" s="264"/>
      <c r="B183" s="268"/>
      <c r="C183" s="332" t="s">
        <v>151</v>
      </c>
      <c r="D183" s="333"/>
      <c r="E183" s="269">
        <v>11.1</v>
      </c>
      <c r="F183" s="270"/>
      <c r="G183" s="271"/>
      <c r="H183" s="272"/>
      <c r="I183" s="266"/>
      <c r="J183" s="273"/>
      <c r="K183" s="266"/>
      <c r="M183" s="267" t="s">
        <v>151</v>
      </c>
      <c r="O183" s="255"/>
    </row>
    <row r="184" spans="1:15" ht="12.75">
      <c r="A184" s="264"/>
      <c r="B184" s="268"/>
      <c r="C184" s="332" t="s">
        <v>145</v>
      </c>
      <c r="D184" s="333"/>
      <c r="E184" s="269">
        <v>41</v>
      </c>
      <c r="F184" s="270"/>
      <c r="G184" s="271"/>
      <c r="H184" s="272"/>
      <c r="I184" s="266"/>
      <c r="J184" s="273"/>
      <c r="K184" s="266"/>
      <c r="M184" s="267" t="s">
        <v>145</v>
      </c>
      <c r="O184" s="255"/>
    </row>
    <row r="185" spans="1:15" ht="12.75">
      <c r="A185" s="264"/>
      <c r="B185" s="268"/>
      <c r="C185" s="332" t="s">
        <v>152</v>
      </c>
      <c r="D185" s="333"/>
      <c r="E185" s="269">
        <v>25.2</v>
      </c>
      <c r="F185" s="270"/>
      <c r="G185" s="271"/>
      <c r="H185" s="272"/>
      <c r="I185" s="266"/>
      <c r="J185" s="273"/>
      <c r="K185" s="266"/>
      <c r="M185" s="267" t="s">
        <v>152</v>
      </c>
      <c r="O185" s="255"/>
    </row>
    <row r="186" spans="1:15" ht="12.75">
      <c r="A186" s="264"/>
      <c r="B186" s="268"/>
      <c r="C186" s="332" t="s">
        <v>321</v>
      </c>
      <c r="D186" s="333"/>
      <c r="E186" s="269">
        <v>0</v>
      </c>
      <c r="F186" s="270"/>
      <c r="G186" s="271"/>
      <c r="H186" s="272"/>
      <c r="I186" s="266"/>
      <c r="J186" s="273"/>
      <c r="K186" s="266"/>
      <c r="M186" s="267" t="s">
        <v>321</v>
      </c>
      <c r="O186" s="255"/>
    </row>
    <row r="187" spans="1:15" ht="12.75">
      <c r="A187" s="264"/>
      <c r="B187" s="268"/>
      <c r="C187" s="332" t="s">
        <v>322</v>
      </c>
      <c r="D187" s="333"/>
      <c r="E187" s="269">
        <v>-3</v>
      </c>
      <c r="F187" s="270"/>
      <c r="G187" s="271"/>
      <c r="H187" s="272"/>
      <c r="I187" s="266"/>
      <c r="J187" s="273"/>
      <c r="K187" s="266"/>
      <c r="M187" s="267">
        <v>-3</v>
      </c>
      <c r="O187" s="255"/>
    </row>
    <row r="188" spans="1:80" ht="12.75">
      <c r="A188" s="256">
        <v>45</v>
      </c>
      <c r="B188" s="257" t="s">
        <v>323</v>
      </c>
      <c r="C188" s="258" t="s">
        <v>324</v>
      </c>
      <c r="D188" s="259" t="s">
        <v>137</v>
      </c>
      <c r="E188" s="260">
        <v>174.312</v>
      </c>
      <c r="F188" s="260">
        <v>0</v>
      </c>
      <c r="G188" s="261">
        <f>E188*F188</f>
        <v>0</v>
      </c>
      <c r="H188" s="262">
        <v>0.0224</v>
      </c>
      <c r="I188" s="263">
        <f>E188*H188</f>
        <v>3.9045888000000004</v>
      </c>
      <c r="J188" s="262"/>
      <c r="K188" s="263">
        <f>E188*J188</f>
        <v>0</v>
      </c>
      <c r="O188" s="255">
        <v>2</v>
      </c>
      <c r="AA188" s="228">
        <v>3</v>
      </c>
      <c r="AB188" s="228">
        <v>7</v>
      </c>
      <c r="AC188" s="228" t="s">
        <v>323</v>
      </c>
      <c r="AZ188" s="228">
        <v>2</v>
      </c>
      <c r="BA188" s="228">
        <f>IF(AZ188=1,G188,0)</f>
        <v>0</v>
      </c>
      <c r="BB188" s="228">
        <f>IF(AZ188=2,G188,0)</f>
        <v>0</v>
      </c>
      <c r="BC188" s="228">
        <f>IF(AZ188=3,G188,0)</f>
        <v>0</v>
      </c>
      <c r="BD188" s="228">
        <f>IF(AZ188=4,G188,0)</f>
        <v>0</v>
      </c>
      <c r="BE188" s="228">
        <f>IF(AZ188=5,G188,0)</f>
        <v>0</v>
      </c>
      <c r="CA188" s="255">
        <v>3</v>
      </c>
      <c r="CB188" s="255">
        <v>7</v>
      </c>
    </row>
    <row r="189" spans="1:15" ht="12.75">
      <c r="A189" s="264"/>
      <c r="B189" s="268"/>
      <c r="C189" s="332" t="s">
        <v>325</v>
      </c>
      <c r="D189" s="333"/>
      <c r="E189" s="269">
        <v>174.312</v>
      </c>
      <c r="F189" s="270"/>
      <c r="G189" s="271"/>
      <c r="H189" s="272"/>
      <c r="I189" s="266"/>
      <c r="J189" s="273"/>
      <c r="K189" s="266"/>
      <c r="M189" s="267" t="s">
        <v>325</v>
      </c>
      <c r="O189" s="255"/>
    </row>
    <row r="190" spans="1:80" ht="12.75">
      <c r="A190" s="256">
        <v>46</v>
      </c>
      <c r="B190" s="257" t="s">
        <v>326</v>
      </c>
      <c r="C190" s="258" t="s">
        <v>327</v>
      </c>
      <c r="D190" s="259" t="s">
        <v>12</v>
      </c>
      <c r="E190" s="260"/>
      <c r="F190" s="260">
        <v>0</v>
      </c>
      <c r="G190" s="261">
        <f>E190*F190</f>
        <v>0</v>
      </c>
      <c r="H190" s="262">
        <v>0</v>
      </c>
      <c r="I190" s="263">
        <f>E190*H190</f>
        <v>0</v>
      </c>
      <c r="J190" s="262"/>
      <c r="K190" s="263">
        <f>E190*J190</f>
        <v>0</v>
      </c>
      <c r="O190" s="255">
        <v>2</v>
      </c>
      <c r="AA190" s="228">
        <v>7</v>
      </c>
      <c r="AB190" s="228">
        <v>1002</v>
      </c>
      <c r="AC190" s="228">
        <v>5</v>
      </c>
      <c r="AZ190" s="228">
        <v>2</v>
      </c>
      <c r="BA190" s="228">
        <f>IF(AZ190=1,G190,0)</f>
        <v>0</v>
      </c>
      <c r="BB190" s="228">
        <f>IF(AZ190=2,G190,0)</f>
        <v>0</v>
      </c>
      <c r="BC190" s="228">
        <f>IF(AZ190=3,G190,0)</f>
        <v>0</v>
      </c>
      <c r="BD190" s="228">
        <f>IF(AZ190=4,G190,0)</f>
        <v>0</v>
      </c>
      <c r="BE190" s="228">
        <f>IF(AZ190=5,G190,0)</f>
        <v>0</v>
      </c>
      <c r="CA190" s="255">
        <v>7</v>
      </c>
      <c r="CB190" s="255">
        <v>1002</v>
      </c>
    </row>
    <row r="191" spans="1:57" ht="12.75">
      <c r="A191" s="274"/>
      <c r="B191" s="275" t="s">
        <v>92</v>
      </c>
      <c r="C191" s="276" t="s">
        <v>316</v>
      </c>
      <c r="D191" s="277"/>
      <c r="E191" s="278"/>
      <c r="F191" s="279"/>
      <c r="G191" s="280">
        <f>SUM(G175:G190)</f>
        <v>0</v>
      </c>
      <c r="H191" s="281"/>
      <c r="I191" s="282">
        <f>SUM(I175:I190)</f>
        <v>3.9045888000000004</v>
      </c>
      <c r="J191" s="281"/>
      <c r="K191" s="282">
        <f>SUM(K175:K190)</f>
        <v>-1.3374</v>
      </c>
      <c r="O191" s="255">
        <v>4</v>
      </c>
      <c r="BA191" s="283">
        <f>SUM(BA175:BA190)</f>
        <v>0</v>
      </c>
      <c r="BB191" s="283">
        <f>SUM(BB175:BB190)</f>
        <v>0</v>
      </c>
      <c r="BC191" s="283">
        <f>SUM(BC175:BC190)</f>
        <v>0</v>
      </c>
      <c r="BD191" s="283">
        <f>SUM(BD175:BD190)</f>
        <v>0</v>
      </c>
      <c r="BE191" s="283">
        <f>SUM(BE175:BE190)</f>
        <v>0</v>
      </c>
    </row>
    <row r="192" spans="1:15" ht="12.75">
      <c r="A192" s="245" t="s">
        <v>90</v>
      </c>
      <c r="B192" s="246" t="s">
        <v>328</v>
      </c>
      <c r="C192" s="247" t="s">
        <v>329</v>
      </c>
      <c r="D192" s="248"/>
      <c r="E192" s="249"/>
      <c r="F192" s="249"/>
      <c r="G192" s="250"/>
      <c r="H192" s="251"/>
      <c r="I192" s="252"/>
      <c r="J192" s="253"/>
      <c r="K192" s="254"/>
      <c r="O192" s="255">
        <v>1</v>
      </c>
    </row>
    <row r="193" spans="1:80" ht="12.75">
      <c r="A193" s="256">
        <v>47</v>
      </c>
      <c r="B193" s="257" t="s">
        <v>331</v>
      </c>
      <c r="C193" s="258" t="s">
        <v>332</v>
      </c>
      <c r="D193" s="259" t="s">
        <v>205</v>
      </c>
      <c r="E193" s="260">
        <v>5</v>
      </c>
      <c r="F193" s="260">
        <v>0</v>
      </c>
      <c r="G193" s="261">
        <f aca="true" t="shared" si="8" ref="G193:G198">E193*F193</f>
        <v>0</v>
      </c>
      <c r="H193" s="262">
        <v>0</v>
      </c>
      <c r="I193" s="263">
        <f aca="true" t="shared" si="9" ref="I193:I198">E193*H193</f>
        <v>0</v>
      </c>
      <c r="J193" s="262">
        <v>0</v>
      </c>
      <c r="K193" s="263">
        <f aca="true" t="shared" si="10" ref="K193:K198">E193*J193</f>
        <v>0</v>
      </c>
      <c r="O193" s="255">
        <v>2</v>
      </c>
      <c r="AA193" s="228">
        <v>1</v>
      </c>
      <c r="AB193" s="228">
        <v>7</v>
      </c>
      <c r="AC193" s="228">
        <v>7</v>
      </c>
      <c r="AZ193" s="228">
        <v>2</v>
      </c>
      <c r="BA193" s="228">
        <f aca="true" t="shared" si="11" ref="BA193:BA198">IF(AZ193=1,G193,0)</f>
        <v>0</v>
      </c>
      <c r="BB193" s="228">
        <f aca="true" t="shared" si="12" ref="BB193:BB198">IF(AZ193=2,G193,0)</f>
        <v>0</v>
      </c>
      <c r="BC193" s="228">
        <f aca="true" t="shared" si="13" ref="BC193:BC198">IF(AZ193=3,G193,0)</f>
        <v>0</v>
      </c>
      <c r="BD193" s="228">
        <f aca="true" t="shared" si="14" ref="BD193:BD198">IF(AZ193=4,G193,0)</f>
        <v>0</v>
      </c>
      <c r="BE193" s="228">
        <f aca="true" t="shared" si="15" ref="BE193:BE198">IF(AZ193=5,G193,0)</f>
        <v>0</v>
      </c>
      <c r="CA193" s="255">
        <v>1</v>
      </c>
      <c r="CB193" s="255">
        <v>7</v>
      </c>
    </row>
    <row r="194" spans="1:80" ht="12.75">
      <c r="A194" s="256">
        <v>48</v>
      </c>
      <c r="B194" s="257" t="s">
        <v>333</v>
      </c>
      <c r="C194" s="258" t="s">
        <v>334</v>
      </c>
      <c r="D194" s="259" t="s">
        <v>205</v>
      </c>
      <c r="E194" s="260">
        <v>5</v>
      </c>
      <c r="F194" s="260">
        <v>0</v>
      </c>
      <c r="G194" s="261">
        <f t="shared" si="8"/>
        <v>0</v>
      </c>
      <c r="H194" s="262">
        <v>0</v>
      </c>
      <c r="I194" s="263">
        <f t="shared" si="9"/>
        <v>0</v>
      </c>
      <c r="J194" s="262">
        <v>0</v>
      </c>
      <c r="K194" s="263">
        <f t="shared" si="10"/>
        <v>0</v>
      </c>
      <c r="O194" s="255">
        <v>2</v>
      </c>
      <c r="AA194" s="228">
        <v>1</v>
      </c>
      <c r="AB194" s="228">
        <v>7</v>
      </c>
      <c r="AC194" s="228">
        <v>7</v>
      </c>
      <c r="AZ194" s="228">
        <v>2</v>
      </c>
      <c r="BA194" s="228">
        <f t="shared" si="11"/>
        <v>0</v>
      </c>
      <c r="BB194" s="228">
        <f t="shared" si="12"/>
        <v>0</v>
      </c>
      <c r="BC194" s="228">
        <f t="shared" si="13"/>
        <v>0</v>
      </c>
      <c r="BD194" s="228">
        <f t="shared" si="14"/>
        <v>0</v>
      </c>
      <c r="BE194" s="228">
        <f t="shared" si="15"/>
        <v>0</v>
      </c>
      <c r="CA194" s="255">
        <v>1</v>
      </c>
      <c r="CB194" s="255">
        <v>7</v>
      </c>
    </row>
    <row r="195" spans="1:80" ht="12.75">
      <c r="A195" s="256">
        <v>49</v>
      </c>
      <c r="B195" s="257" t="s">
        <v>335</v>
      </c>
      <c r="C195" s="258" t="s">
        <v>336</v>
      </c>
      <c r="D195" s="259" t="s">
        <v>205</v>
      </c>
      <c r="E195" s="260">
        <v>5</v>
      </c>
      <c r="F195" s="260">
        <v>0</v>
      </c>
      <c r="G195" s="261">
        <f t="shared" si="8"/>
        <v>0</v>
      </c>
      <c r="H195" s="262">
        <v>0.0008</v>
      </c>
      <c r="I195" s="263">
        <f t="shared" si="9"/>
        <v>0.004</v>
      </c>
      <c r="J195" s="262"/>
      <c r="K195" s="263">
        <f t="shared" si="10"/>
        <v>0</v>
      </c>
      <c r="O195" s="255">
        <v>2</v>
      </c>
      <c r="AA195" s="228">
        <v>3</v>
      </c>
      <c r="AB195" s="228">
        <v>7</v>
      </c>
      <c r="AC195" s="228">
        <v>54914620</v>
      </c>
      <c r="AZ195" s="228">
        <v>2</v>
      </c>
      <c r="BA195" s="228">
        <f t="shared" si="11"/>
        <v>0</v>
      </c>
      <c r="BB195" s="228">
        <f t="shared" si="12"/>
        <v>0</v>
      </c>
      <c r="BC195" s="228">
        <f t="shared" si="13"/>
        <v>0</v>
      </c>
      <c r="BD195" s="228">
        <f t="shared" si="14"/>
        <v>0</v>
      </c>
      <c r="BE195" s="228">
        <f t="shared" si="15"/>
        <v>0</v>
      </c>
      <c r="CA195" s="255">
        <v>3</v>
      </c>
      <c r="CB195" s="255">
        <v>7</v>
      </c>
    </row>
    <row r="196" spans="1:80" ht="12.75">
      <c r="A196" s="256">
        <v>50</v>
      </c>
      <c r="B196" s="257" t="s">
        <v>337</v>
      </c>
      <c r="C196" s="258" t="s">
        <v>338</v>
      </c>
      <c r="D196" s="259" t="s">
        <v>205</v>
      </c>
      <c r="E196" s="260">
        <v>2</v>
      </c>
      <c r="F196" s="260">
        <v>0</v>
      </c>
      <c r="G196" s="261">
        <f t="shared" si="8"/>
        <v>0</v>
      </c>
      <c r="H196" s="262">
        <v>0.015</v>
      </c>
      <c r="I196" s="263">
        <f t="shared" si="9"/>
        <v>0.03</v>
      </c>
      <c r="J196" s="262"/>
      <c r="K196" s="263">
        <f t="shared" si="10"/>
        <v>0</v>
      </c>
      <c r="O196" s="255">
        <v>2</v>
      </c>
      <c r="AA196" s="228">
        <v>3</v>
      </c>
      <c r="AB196" s="228">
        <v>7</v>
      </c>
      <c r="AC196" s="228">
        <v>61164922</v>
      </c>
      <c r="AZ196" s="228">
        <v>2</v>
      </c>
      <c r="BA196" s="228">
        <f t="shared" si="11"/>
        <v>0</v>
      </c>
      <c r="BB196" s="228">
        <f t="shared" si="12"/>
        <v>0</v>
      </c>
      <c r="BC196" s="228">
        <f t="shared" si="13"/>
        <v>0</v>
      </c>
      <c r="BD196" s="228">
        <f t="shared" si="14"/>
        <v>0</v>
      </c>
      <c r="BE196" s="228">
        <f t="shared" si="15"/>
        <v>0</v>
      </c>
      <c r="CA196" s="255">
        <v>3</v>
      </c>
      <c r="CB196" s="255">
        <v>7</v>
      </c>
    </row>
    <row r="197" spans="1:80" ht="12.75">
      <c r="A197" s="256">
        <v>51</v>
      </c>
      <c r="B197" s="257" t="s">
        <v>339</v>
      </c>
      <c r="C197" s="258" t="s">
        <v>340</v>
      </c>
      <c r="D197" s="259" t="s">
        <v>205</v>
      </c>
      <c r="E197" s="260">
        <v>3</v>
      </c>
      <c r="F197" s="260">
        <v>0</v>
      </c>
      <c r="G197" s="261">
        <f t="shared" si="8"/>
        <v>0</v>
      </c>
      <c r="H197" s="262">
        <v>0.017</v>
      </c>
      <c r="I197" s="263">
        <f t="shared" si="9"/>
        <v>0.051000000000000004</v>
      </c>
      <c r="J197" s="262"/>
      <c r="K197" s="263">
        <f t="shared" si="10"/>
        <v>0</v>
      </c>
      <c r="O197" s="255">
        <v>2</v>
      </c>
      <c r="AA197" s="228">
        <v>3</v>
      </c>
      <c r="AB197" s="228">
        <v>7</v>
      </c>
      <c r="AC197" s="228">
        <v>61164923</v>
      </c>
      <c r="AZ197" s="228">
        <v>2</v>
      </c>
      <c r="BA197" s="228">
        <f t="shared" si="11"/>
        <v>0</v>
      </c>
      <c r="BB197" s="228">
        <f t="shared" si="12"/>
        <v>0</v>
      </c>
      <c r="BC197" s="228">
        <f t="shared" si="13"/>
        <v>0</v>
      </c>
      <c r="BD197" s="228">
        <f t="shared" si="14"/>
        <v>0</v>
      </c>
      <c r="BE197" s="228">
        <f t="shared" si="15"/>
        <v>0</v>
      </c>
      <c r="CA197" s="255">
        <v>3</v>
      </c>
      <c r="CB197" s="255">
        <v>7</v>
      </c>
    </row>
    <row r="198" spans="1:80" ht="12.75">
      <c r="A198" s="256">
        <v>52</v>
      </c>
      <c r="B198" s="257" t="s">
        <v>341</v>
      </c>
      <c r="C198" s="258" t="s">
        <v>342</v>
      </c>
      <c r="D198" s="259" t="s">
        <v>12</v>
      </c>
      <c r="E198" s="260"/>
      <c r="F198" s="260">
        <v>0</v>
      </c>
      <c r="G198" s="261">
        <f t="shared" si="8"/>
        <v>0</v>
      </c>
      <c r="H198" s="262">
        <v>0</v>
      </c>
      <c r="I198" s="263">
        <f t="shared" si="9"/>
        <v>0</v>
      </c>
      <c r="J198" s="262"/>
      <c r="K198" s="263">
        <f t="shared" si="10"/>
        <v>0</v>
      </c>
      <c r="O198" s="255">
        <v>2</v>
      </c>
      <c r="AA198" s="228">
        <v>7</v>
      </c>
      <c r="AB198" s="228">
        <v>1002</v>
      </c>
      <c r="AC198" s="228">
        <v>5</v>
      </c>
      <c r="AZ198" s="228">
        <v>2</v>
      </c>
      <c r="BA198" s="228">
        <f t="shared" si="11"/>
        <v>0</v>
      </c>
      <c r="BB198" s="228">
        <f t="shared" si="12"/>
        <v>0</v>
      </c>
      <c r="BC198" s="228">
        <f t="shared" si="13"/>
        <v>0</v>
      </c>
      <c r="BD198" s="228">
        <f t="shared" si="14"/>
        <v>0</v>
      </c>
      <c r="BE198" s="228">
        <f t="shared" si="15"/>
        <v>0</v>
      </c>
      <c r="CA198" s="255">
        <v>7</v>
      </c>
      <c r="CB198" s="255">
        <v>1002</v>
      </c>
    </row>
    <row r="199" spans="1:57" ht="12.75">
      <c r="A199" s="274"/>
      <c r="B199" s="275" t="s">
        <v>92</v>
      </c>
      <c r="C199" s="276" t="s">
        <v>330</v>
      </c>
      <c r="D199" s="277"/>
      <c r="E199" s="278"/>
      <c r="F199" s="279"/>
      <c r="G199" s="280">
        <f>SUM(G192:G198)</f>
        <v>0</v>
      </c>
      <c r="H199" s="281"/>
      <c r="I199" s="282">
        <f>SUM(I192:I198)</f>
        <v>0.085</v>
      </c>
      <c r="J199" s="281"/>
      <c r="K199" s="282">
        <f>SUM(K192:K198)</f>
        <v>0</v>
      </c>
      <c r="O199" s="255">
        <v>4</v>
      </c>
      <c r="BA199" s="283">
        <f>SUM(BA192:BA198)</f>
        <v>0</v>
      </c>
      <c r="BB199" s="283">
        <f>SUM(BB192:BB198)</f>
        <v>0</v>
      </c>
      <c r="BC199" s="283">
        <f>SUM(BC192:BC198)</f>
        <v>0</v>
      </c>
      <c r="BD199" s="283">
        <f>SUM(BD192:BD198)</f>
        <v>0</v>
      </c>
      <c r="BE199" s="283">
        <f>SUM(BE192:BE198)</f>
        <v>0</v>
      </c>
    </row>
    <row r="200" spans="1:15" ht="12.75">
      <c r="A200" s="245" t="s">
        <v>90</v>
      </c>
      <c r="B200" s="246" t="s">
        <v>343</v>
      </c>
      <c r="C200" s="247" t="s">
        <v>344</v>
      </c>
      <c r="D200" s="248"/>
      <c r="E200" s="249"/>
      <c r="F200" s="249"/>
      <c r="G200" s="250"/>
      <c r="H200" s="251"/>
      <c r="I200" s="252"/>
      <c r="J200" s="253"/>
      <c r="K200" s="254"/>
      <c r="O200" s="255">
        <v>1</v>
      </c>
    </row>
    <row r="201" spans="1:80" ht="12.75">
      <c r="A201" s="256">
        <v>53</v>
      </c>
      <c r="B201" s="257" t="s">
        <v>346</v>
      </c>
      <c r="C201" s="258" t="s">
        <v>347</v>
      </c>
      <c r="D201" s="259" t="s">
        <v>137</v>
      </c>
      <c r="E201" s="260">
        <v>3.4</v>
      </c>
      <c r="F201" s="260">
        <v>0</v>
      </c>
      <c r="G201" s="261">
        <f>E201*F201</f>
        <v>0</v>
      </c>
      <c r="H201" s="262">
        <v>0.00455</v>
      </c>
      <c r="I201" s="263">
        <f>E201*H201</f>
        <v>0.015470000000000001</v>
      </c>
      <c r="J201" s="262">
        <v>0</v>
      </c>
      <c r="K201" s="263">
        <f>E201*J201</f>
        <v>0</v>
      </c>
      <c r="O201" s="255">
        <v>2</v>
      </c>
      <c r="AA201" s="228">
        <v>1</v>
      </c>
      <c r="AB201" s="228">
        <v>7</v>
      </c>
      <c r="AC201" s="228">
        <v>7</v>
      </c>
      <c r="AZ201" s="228">
        <v>2</v>
      </c>
      <c r="BA201" s="228">
        <f>IF(AZ201=1,G201,0)</f>
        <v>0</v>
      </c>
      <c r="BB201" s="228">
        <f>IF(AZ201=2,G201,0)</f>
        <v>0</v>
      </c>
      <c r="BC201" s="228">
        <f>IF(AZ201=3,G201,0)</f>
        <v>0</v>
      </c>
      <c r="BD201" s="228">
        <f>IF(AZ201=4,G201,0)</f>
        <v>0</v>
      </c>
      <c r="BE201" s="228">
        <f>IF(AZ201=5,G201,0)</f>
        <v>0</v>
      </c>
      <c r="CA201" s="255">
        <v>1</v>
      </c>
      <c r="CB201" s="255">
        <v>7</v>
      </c>
    </row>
    <row r="202" spans="1:15" ht="12.75">
      <c r="A202" s="264"/>
      <c r="B202" s="268"/>
      <c r="C202" s="332" t="s">
        <v>141</v>
      </c>
      <c r="D202" s="333"/>
      <c r="E202" s="269">
        <v>1.8</v>
      </c>
      <c r="F202" s="270"/>
      <c r="G202" s="271"/>
      <c r="H202" s="272"/>
      <c r="I202" s="266"/>
      <c r="J202" s="273"/>
      <c r="K202" s="266"/>
      <c r="M202" s="267" t="s">
        <v>141</v>
      </c>
      <c r="O202" s="255"/>
    </row>
    <row r="203" spans="1:15" ht="12.75">
      <c r="A203" s="264"/>
      <c r="B203" s="268"/>
      <c r="C203" s="332" t="s">
        <v>142</v>
      </c>
      <c r="D203" s="333"/>
      <c r="E203" s="269">
        <v>1.6</v>
      </c>
      <c r="F203" s="270"/>
      <c r="G203" s="271"/>
      <c r="H203" s="272"/>
      <c r="I203" s="266"/>
      <c r="J203" s="273"/>
      <c r="K203" s="266"/>
      <c r="M203" s="267" t="s">
        <v>142</v>
      </c>
      <c r="O203" s="255"/>
    </row>
    <row r="204" spans="1:80" ht="12.75">
      <c r="A204" s="256">
        <v>54</v>
      </c>
      <c r="B204" s="257" t="s">
        <v>348</v>
      </c>
      <c r="C204" s="258" t="s">
        <v>349</v>
      </c>
      <c r="D204" s="259" t="s">
        <v>160</v>
      </c>
      <c r="E204" s="260">
        <v>17.5</v>
      </c>
      <c r="F204" s="260">
        <v>0</v>
      </c>
      <c r="G204" s="261">
        <f>E204*F204</f>
        <v>0</v>
      </c>
      <c r="H204" s="262">
        <v>4E-05</v>
      </c>
      <c r="I204" s="263">
        <f>E204*H204</f>
        <v>0.0007000000000000001</v>
      </c>
      <c r="J204" s="262">
        <v>0</v>
      </c>
      <c r="K204" s="263">
        <f>E204*J204</f>
        <v>0</v>
      </c>
      <c r="O204" s="255">
        <v>2</v>
      </c>
      <c r="AA204" s="228">
        <v>1</v>
      </c>
      <c r="AB204" s="228">
        <v>7</v>
      </c>
      <c r="AC204" s="228">
        <v>7</v>
      </c>
      <c r="AZ204" s="228">
        <v>2</v>
      </c>
      <c r="BA204" s="228">
        <f>IF(AZ204=1,G204,0)</f>
        <v>0</v>
      </c>
      <c r="BB204" s="228">
        <f>IF(AZ204=2,G204,0)</f>
        <v>0</v>
      </c>
      <c r="BC204" s="228">
        <f>IF(AZ204=3,G204,0)</f>
        <v>0</v>
      </c>
      <c r="BD204" s="228">
        <f>IF(AZ204=4,G204,0)</f>
        <v>0</v>
      </c>
      <c r="BE204" s="228">
        <f>IF(AZ204=5,G204,0)</f>
        <v>0</v>
      </c>
      <c r="CA204" s="255">
        <v>1</v>
      </c>
      <c r="CB204" s="255">
        <v>7</v>
      </c>
    </row>
    <row r="205" spans="1:15" ht="12.75">
      <c r="A205" s="264"/>
      <c r="B205" s="265"/>
      <c r="C205" s="324" t="s">
        <v>350</v>
      </c>
      <c r="D205" s="325"/>
      <c r="E205" s="325"/>
      <c r="F205" s="325"/>
      <c r="G205" s="326"/>
      <c r="I205" s="266"/>
      <c r="K205" s="266"/>
      <c r="L205" s="267" t="s">
        <v>350</v>
      </c>
      <c r="O205" s="255">
        <v>3</v>
      </c>
    </row>
    <row r="206" spans="1:15" ht="12.75">
      <c r="A206" s="264"/>
      <c r="B206" s="268"/>
      <c r="C206" s="332" t="s">
        <v>351</v>
      </c>
      <c r="D206" s="333"/>
      <c r="E206" s="269">
        <v>5.6</v>
      </c>
      <c r="F206" s="270"/>
      <c r="G206" s="271"/>
      <c r="H206" s="272"/>
      <c r="I206" s="266"/>
      <c r="J206" s="273"/>
      <c r="K206" s="266"/>
      <c r="M206" s="267" t="s">
        <v>351</v>
      </c>
      <c r="O206" s="255"/>
    </row>
    <row r="207" spans="1:15" ht="12.75">
      <c r="A207" s="264"/>
      <c r="B207" s="268"/>
      <c r="C207" s="332" t="s">
        <v>352</v>
      </c>
      <c r="D207" s="333"/>
      <c r="E207" s="269">
        <v>-1.6</v>
      </c>
      <c r="F207" s="270"/>
      <c r="G207" s="271"/>
      <c r="H207" s="272"/>
      <c r="I207" s="266"/>
      <c r="J207" s="273"/>
      <c r="K207" s="266"/>
      <c r="M207" s="267" t="s">
        <v>352</v>
      </c>
      <c r="O207" s="255"/>
    </row>
    <row r="208" spans="1:15" ht="12.75">
      <c r="A208" s="264"/>
      <c r="B208" s="268"/>
      <c r="C208" s="332" t="s">
        <v>353</v>
      </c>
      <c r="D208" s="333"/>
      <c r="E208" s="269">
        <v>5.3</v>
      </c>
      <c r="F208" s="270"/>
      <c r="G208" s="271"/>
      <c r="H208" s="272"/>
      <c r="I208" s="266"/>
      <c r="J208" s="273"/>
      <c r="K208" s="266"/>
      <c r="M208" s="267" t="s">
        <v>353</v>
      </c>
      <c r="O208" s="255"/>
    </row>
    <row r="209" spans="1:15" ht="12.75">
      <c r="A209" s="264"/>
      <c r="B209" s="268"/>
      <c r="C209" s="332" t="s">
        <v>354</v>
      </c>
      <c r="D209" s="333"/>
      <c r="E209" s="269">
        <v>-0.8</v>
      </c>
      <c r="F209" s="270"/>
      <c r="G209" s="271"/>
      <c r="H209" s="272"/>
      <c r="I209" s="266"/>
      <c r="J209" s="273"/>
      <c r="K209" s="266"/>
      <c r="M209" s="267" t="s">
        <v>354</v>
      </c>
      <c r="O209" s="255"/>
    </row>
    <row r="210" spans="1:15" ht="12.75">
      <c r="A210" s="264"/>
      <c r="B210" s="268"/>
      <c r="C210" s="332" t="s">
        <v>355</v>
      </c>
      <c r="D210" s="333"/>
      <c r="E210" s="269">
        <v>9</v>
      </c>
      <c r="F210" s="270"/>
      <c r="G210" s="271"/>
      <c r="H210" s="272"/>
      <c r="I210" s="266"/>
      <c r="J210" s="273"/>
      <c r="K210" s="266"/>
      <c r="M210" s="267" t="s">
        <v>355</v>
      </c>
      <c r="O210" s="255"/>
    </row>
    <row r="211" spans="1:80" ht="12.75">
      <c r="A211" s="256">
        <v>55</v>
      </c>
      <c r="B211" s="257" t="s">
        <v>356</v>
      </c>
      <c r="C211" s="258" t="s">
        <v>357</v>
      </c>
      <c r="D211" s="259" t="s">
        <v>137</v>
      </c>
      <c r="E211" s="260">
        <v>3.4</v>
      </c>
      <c r="F211" s="260">
        <v>0</v>
      </c>
      <c r="G211" s="261">
        <f>E211*F211</f>
        <v>0</v>
      </c>
      <c r="H211" s="262">
        <v>0.0012</v>
      </c>
      <c r="I211" s="263">
        <f>E211*H211</f>
        <v>0.004079999999999999</v>
      </c>
      <c r="J211" s="262">
        <v>0</v>
      </c>
      <c r="K211" s="263">
        <f>E211*J211</f>
        <v>0</v>
      </c>
      <c r="O211" s="255">
        <v>2</v>
      </c>
      <c r="AA211" s="228">
        <v>1</v>
      </c>
      <c r="AB211" s="228">
        <v>7</v>
      </c>
      <c r="AC211" s="228">
        <v>7</v>
      </c>
      <c r="AZ211" s="228">
        <v>2</v>
      </c>
      <c r="BA211" s="228">
        <f>IF(AZ211=1,G211,0)</f>
        <v>0</v>
      </c>
      <c r="BB211" s="228">
        <f>IF(AZ211=2,G211,0)</f>
        <v>0</v>
      </c>
      <c r="BC211" s="228">
        <f>IF(AZ211=3,G211,0)</f>
        <v>0</v>
      </c>
      <c r="BD211" s="228">
        <f>IF(AZ211=4,G211,0)</f>
        <v>0</v>
      </c>
      <c r="BE211" s="228">
        <f>IF(AZ211=5,G211,0)</f>
        <v>0</v>
      </c>
      <c r="CA211" s="255">
        <v>1</v>
      </c>
      <c r="CB211" s="255">
        <v>7</v>
      </c>
    </row>
    <row r="212" spans="1:80" ht="22.5">
      <c r="A212" s="256">
        <v>56</v>
      </c>
      <c r="B212" s="257" t="s">
        <v>358</v>
      </c>
      <c r="C212" s="258" t="s">
        <v>359</v>
      </c>
      <c r="D212" s="259" t="s">
        <v>137</v>
      </c>
      <c r="E212" s="260">
        <v>3.808</v>
      </c>
      <c r="F212" s="260">
        <v>0</v>
      </c>
      <c r="G212" s="261">
        <f>E212*F212</f>
        <v>0</v>
      </c>
      <c r="H212" s="262">
        <v>0</v>
      </c>
      <c r="I212" s="263">
        <f>E212*H212</f>
        <v>0</v>
      </c>
      <c r="J212" s="262"/>
      <c r="K212" s="263">
        <f>E212*J212</f>
        <v>0</v>
      </c>
      <c r="O212" s="255">
        <v>2</v>
      </c>
      <c r="AA212" s="228">
        <v>12</v>
      </c>
      <c r="AB212" s="228">
        <v>0</v>
      </c>
      <c r="AC212" s="228">
        <v>21</v>
      </c>
      <c r="AZ212" s="228">
        <v>2</v>
      </c>
      <c r="BA212" s="228">
        <f>IF(AZ212=1,G212,0)</f>
        <v>0</v>
      </c>
      <c r="BB212" s="228">
        <f>IF(AZ212=2,G212,0)</f>
        <v>0</v>
      </c>
      <c r="BC212" s="228">
        <f>IF(AZ212=3,G212,0)</f>
        <v>0</v>
      </c>
      <c r="BD212" s="228">
        <f>IF(AZ212=4,G212,0)</f>
        <v>0</v>
      </c>
      <c r="BE212" s="228">
        <f>IF(AZ212=5,G212,0)</f>
        <v>0</v>
      </c>
      <c r="CA212" s="255">
        <v>12</v>
      </c>
      <c r="CB212" s="255">
        <v>0</v>
      </c>
    </row>
    <row r="213" spans="1:15" ht="12.75">
      <c r="A213" s="264"/>
      <c r="B213" s="268"/>
      <c r="C213" s="332" t="s">
        <v>360</v>
      </c>
      <c r="D213" s="333"/>
      <c r="E213" s="269">
        <v>3.808</v>
      </c>
      <c r="F213" s="270"/>
      <c r="G213" s="271"/>
      <c r="H213" s="272"/>
      <c r="I213" s="266"/>
      <c r="J213" s="273"/>
      <c r="K213" s="266"/>
      <c r="M213" s="267" t="s">
        <v>360</v>
      </c>
      <c r="O213" s="255"/>
    </row>
    <row r="214" spans="1:80" ht="12.75">
      <c r="A214" s="256">
        <v>57</v>
      </c>
      <c r="B214" s="257" t="s">
        <v>361</v>
      </c>
      <c r="C214" s="258" t="s">
        <v>362</v>
      </c>
      <c r="D214" s="259" t="s">
        <v>12</v>
      </c>
      <c r="E214" s="260"/>
      <c r="F214" s="260">
        <v>0</v>
      </c>
      <c r="G214" s="261">
        <f>E214*F214</f>
        <v>0</v>
      </c>
      <c r="H214" s="262">
        <v>0</v>
      </c>
      <c r="I214" s="263">
        <f>E214*H214</f>
        <v>0</v>
      </c>
      <c r="J214" s="262"/>
      <c r="K214" s="263">
        <f>E214*J214</f>
        <v>0</v>
      </c>
      <c r="O214" s="255">
        <v>2</v>
      </c>
      <c r="AA214" s="228">
        <v>7</v>
      </c>
      <c r="AB214" s="228">
        <v>1002</v>
      </c>
      <c r="AC214" s="228">
        <v>5</v>
      </c>
      <c r="AZ214" s="228">
        <v>2</v>
      </c>
      <c r="BA214" s="228">
        <f>IF(AZ214=1,G214,0)</f>
        <v>0</v>
      </c>
      <c r="BB214" s="228">
        <f>IF(AZ214=2,G214,0)</f>
        <v>0</v>
      </c>
      <c r="BC214" s="228">
        <f>IF(AZ214=3,G214,0)</f>
        <v>0</v>
      </c>
      <c r="BD214" s="228">
        <f>IF(AZ214=4,G214,0)</f>
        <v>0</v>
      </c>
      <c r="BE214" s="228">
        <f>IF(AZ214=5,G214,0)</f>
        <v>0</v>
      </c>
      <c r="CA214" s="255">
        <v>7</v>
      </c>
      <c r="CB214" s="255">
        <v>1002</v>
      </c>
    </row>
    <row r="215" spans="1:57" ht="12.75">
      <c r="A215" s="274"/>
      <c r="B215" s="275" t="s">
        <v>92</v>
      </c>
      <c r="C215" s="276" t="s">
        <v>345</v>
      </c>
      <c r="D215" s="277"/>
      <c r="E215" s="278"/>
      <c r="F215" s="279"/>
      <c r="G215" s="280">
        <f>SUM(G200:G214)</f>
        <v>0</v>
      </c>
      <c r="H215" s="281"/>
      <c r="I215" s="282">
        <f>SUM(I200:I214)</f>
        <v>0.02025</v>
      </c>
      <c r="J215" s="281"/>
      <c r="K215" s="282">
        <f>SUM(K200:K214)</f>
        <v>0</v>
      </c>
      <c r="O215" s="255">
        <v>4</v>
      </c>
      <c r="BA215" s="283">
        <f>SUM(BA200:BA214)</f>
        <v>0</v>
      </c>
      <c r="BB215" s="283">
        <f>SUM(BB200:BB214)</f>
        <v>0</v>
      </c>
      <c r="BC215" s="283">
        <f>SUM(BC200:BC214)</f>
        <v>0</v>
      </c>
      <c r="BD215" s="283">
        <f>SUM(BD200:BD214)</f>
        <v>0</v>
      </c>
      <c r="BE215" s="283">
        <f>SUM(BE200:BE214)</f>
        <v>0</v>
      </c>
    </row>
    <row r="216" spans="1:15" ht="12.75">
      <c r="A216" s="245" t="s">
        <v>90</v>
      </c>
      <c r="B216" s="246" t="s">
        <v>363</v>
      </c>
      <c r="C216" s="247" t="s">
        <v>364</v>
      </c>
      <c r="D216" s="248"/>
      <c r="E216" s="249"/>
      <c r="F216" s="249"/>
      <c r="G216" s="250"/>
      <c r="H216" s="251"/>
      <c r="I216" s="252"/>
      <c r="J216" s="253"/>
      <c r="K216" s="254"/>
      <c r="O216" s="255">
        <v>1</v>
      </c>
    </row>
    <row r="217" spans="1:80" ht="22.5">
      <c r="A217" s="256">
        <v>58</v>
      </c>
      <c r="B217" s="257" t="s">
        <v>366</v>
      </c>
      <c r="C217" s="258" t="s">
        <v>367</v>
      </c>
      <c r="D217" s="259" t="s">
        <v>137</v>
      </c>
      <c r="E217" s="260">
        <v>74.3</v>
      </c>
      <c r="F217" s="260">
        <v>0</v>
      </c>
      <c r="G217" s="261">
        <f>E217*F217</f>
        <v>0</v>
      </c>
      <c r="H217" s="262">
        <v>0</v>
      </c>
      <c r="I217" s="263">
        <f>E217*H217</f>
        <v>0</v>
      </c>
      <c r="J217" s="262">
        <v>-0.001</v>
      </c>
      <c r="K217" s="263">
        <f>E217*J217</f>
        <v>-0.0743</v>
      </c>
      <c r="O217" s="255">
        <v>2</v>
      </c>
      <c r="AA217" s="228">
        <v>1</v>
      </c>
      <c r="AB217" s="228">
        <v>7</v>
      </c>
      <c r="AC217" s="228">
        <v>7</v>
      </c>
      <c r="AZ217" s="228">
        <v>2</v>
      </c>
      <c r="BA217" s="228">
        <f>IF(AZ217=1,G217,0)</f>
        <v>0</v>
      </c>
      <c r="BB217" s="228">
        <f>IF(AZ217=2,G217,0)</f>
        <v>0</v>
      </c>
      <c r="BC217" s="228">
        <f>IF(AZ217=3,G217,0)</f>
        <v>0</v>
      </c>
      <c r="BD217" s="228">
        <f>IF(AZ217=4,G217,0)</f>
        <v>0</v>
      </c>
      <c r="BE217" s="228">
        <f>IF(AZ217=5,G217,0)</f>
        <v>0</v>
      </c>
      <c r="CA217" s="255">
        <v>1</v>
      </c>
      <c r="CB217" s="255">
        <v>7</v>
      </c>
    </row>
    <row r="218" spans="1:15" ht="12.75">
      <c r="A218" s="264"/>
      <c r="B218" s="268"/>
      <c r="C218" s="332" t="s">
        <v>151</v>
      </c>
      <c r="D218" s="333"/>
      <c r="E218" s="269">
        <v>11.1</v>
      </c>
      <c r="F218" s="270"/>
      <c r="G218" s="271"/>
      <c r="H218" s="272"/>
      <c r="I218" s="266"/>
      <c r="J218" s="273"/>
      <c r="K218" s="266"/>
      <c r="M218" s="267" t="s">
        <v>151</v>
      </c>
      <c r="O218" s="255"/>
    </row>
    <row r="219" spans="1:15" ht="12.75">
      <c r="A219" s="264"/>
      <c r="B219" s="268"/>
      <c r="C219" s="332" t="s">
        <v>145</v>
      </c>
      <c r="D219" s="333"/>
      <c r="E219" s="269">
        <v>41</v>
      </c>
      <c r="F219" s="270"/>
      <c r="G219" s="271"/>
      <c r="H219" s="272"/>
      <c r="I219" s="266"/>
      <c r="J219" s="273"/>
      <c r="K219" s="266"/>
      <c r="M219" s="267" t="s">
        <v>145</v>
      </c>
      <c r="O219" s="255"/>
    </row>
    <row r="220" spans="1:15" ht="12.75">
      <c r="A220" s="264"/>
      <c r="B220" s="268"/>
      <c r="C220" s="332" t="s">
        <v>152</v>
      </c>
      <c r="D220" s="333"/>
      <c r="E220" s="269">
        <v>25.2</v>
      </c>
      <c r="F220" s="270"/>
      <c r="G220" s="271"/>
      <c r="H220" s="272"/>
      <c r="I220" s="266"/>
      <c r="J220" s="273"/>
      <c r="K220" s="266"/>
      <c r="M220" s="267" t="s">
        <v>152</v>
      </c>
      <c r="O220" s="255"/>
    </row>
    <row r="221" spans="1:15" ht="12.75">
      <c r="A221" s="264"/>
      <c r="B221" s="268"/>
      <c r="C221" s="332" t="s">
        <v>321</v>
      </c>
      <c r="D221" s="333"/>
      <c r="E221" s="269">
        <v>0</v>
      </c>
      <c r="F221" s="270"/>
      <c r="G221" s="271"/>
      <c r="H221" s="272"/>
      <c r="I221" s="266"/>
      <c r="J221" s="273"/>
      <c r="K221" s="266"/>
      <c r="M221" s="267" t="s">
        <v>321</v>
      </c>
      <c r="O221" s="255"/>
    </row>
    <row r="222" spans="1:15" ht="12.75">
      <c r="A222" s="264"/>
      <c r="B222" s="268"/>
      <c r="C222" s="332" t="s">
        <v>322</v>
      </c>
      <c r="D222" s="333"/>
      <c r="E222" s="269">
        <v>-3</v>
      </c>
      <c r="F222" s="270"/>
      <c r="G222" s="271"/>
      <c r="H222" s="272"/>
      <c r="I222" s="266"/>
      <c r="J222" s="273"/>
      <c r="K222" s="266"/>
      <c r="M222" s="267">
        <v>-3</v>
      </c>
      <c r="O222" s="255"/>
    </row>
    <row r="223" spans="1:80" ht="22.5">
      <c r="A223" s="256">
        <v>59</v>
      </c>
      <c r="B223" s="257" t="s">
        <v>368</v>
      </c>
      <c r="C223" s="258" t="s">
        <v>369</v>
      </c>
      <c r="D223" s="259" t="s">
        <v>137</v>
      </c>
      <c r="E223" s="260">
        <v>77.3</v>
      </c>
      <c r="F223" s="260">
        <v>0</v>
      </c>
      <c r="G223" s="261">
        <f>E223*F223</f>
        <v>0</v>
      </c>
      <c r="H223" s="262">
        <v>0.004</v>
      </c>
      <c r="I223" s="263">
        <f>E223*H223</f>
        <v>0.3092</v>
      </c>
      <c r="J223" s="262">
        <v>0</v>
      </c>
      <c r="K223" s="263">
        <f>E223*J223</f>
        <v>0</v>
      </c>
      <c r="O223" s="255">
        <v>2</v>
      </c>
      <c r="AA223" s="228">
        <v>2</v>
      </c>
      <c r="AB223" s="228">
        <v>0</v>
      </c>
      <c r="AC223" s="228">
        <v>0</v>
      </c>
      <c r="AZ223" s="228">
        <v>2</v>
      </c>
      <c r="BA223" s="228">
        <f>IF(AZ223=1,G223,0)</f>
        <v>0</v>
      </c>
      <c r="BB223" s="228">
        <f>IF(AZ223=2,G223,0)</f>
        <v>0</v>
      </c>
      <c r="BC223" s="228">
        <f>IF(AZ223=3,G223,0)</f>
        <v>0</v>
      </c>
      <c r="BD223" s="228">
        <f>IF(AZ223=4,G223,0)</f>
        <v>0</v>
      </c>
      <c r="BE223" s="228">
        <f>IF(AZ223=5,G223,0)</f>
        <v>0</v>
      </c>
      <c r="CA223" s="255">
        <v>2</v>
      </c>
      <c r="CB223" s="255">
        <v>0</v>
      </c>
    </row>
    <row r="224" spans="1:15" ht="12.75">
      <c r="A224" s="264"/>
      <c r="B224" s="268"/>
      <c r="C224" s="332" t="s">
        <v>151</v>
      </c>
      <c r="D224" s="333"/>
      <c r="E224" s="269">
        <v>11.1</v>
      </c>
      <c r="F224" s="270"/>
      <c r="G224" s="271"/>
      <c r="H224" s="272"/>
      <c r="I224" s="266"/>
      <c r="J224" s="273"/>
      <c r="K224" s="266"/>
      <c r="M224" s="267" t="s">
        <v>151</v>
      </c>
      <c r="O224" s="255"/>
    </row>
    <row r="225" spans="1:15" ht="12.75">
      <c r="A225" s="264"/>
      <c r="B225" s="268"/>
      <c r="C225" s="332" t="s">
        <v>145</v>
      </c>
      <c r="D225" s="333"/>
      <c r="E225" s="269">
        <v>41</v>
      </c>
      <c r="F225" s="270"/>
      <c r="G225" s="271"/>
      <c r="H225" s="272"/>
      <c r="I225" s="266"/>
      <c r="J225" s="273"/>
      <c r="K225" s="266"/>
      <c r="M225" s="267" t="s">
        <v>145</v>
      </c>
      <c r="O225" s="255"/>
    </row>
    <row r="226" spans="1:15" ht="12.75">
      <c r="A226" s="264"/>
      <c r="B226" s="268"/>
      <c r="C226" s="332" t="s">
        <v>152</v>
      </c>
      <c r="D226" s="333"/>
      <c r="E226" s="269">
        <v>25.2</v>
      </c>
      <c r="F226" s="270"/>
      <c r="G226" s="271"/>
      <c r="H226" s="272"/>
      <c r="I226" s="266"/>
      <c r="J226" s="273"/>
      <c r="K226" s="266"/>
      <c r="M226" s="267" t="s">
        <v>152</v>
      </c>
      <c r="O226" s="255"/>
    </row>
    <row r="227" spans="1:80" ht="12.75">
      <c r="A227" s="256">
        <v>60</v>
      </c>
      <c r="B227" s="257" t="s">
        <v>370</v>
      </c>
      <c r="C227" s="258" t="s">
        <v>371</v>
      </c>
      <c r="D227" s="259" t="s">
        <v>12</v>
      </c>
      <c r="E227" s="260"/>
      <c r="F227" s="260">
        <v>0</v>
      </c>
      <c r="G227" s="261">
        <f>E227*F227</f>
        <v>0</v>
      </c>
      <c r="H227" s="262">
        <v>0</v>
      </c>
      <c r="I227" s="263">
        <f>E227*H227</f>
        <v>0</v>
      </c>
      <c r="J227" s="262"/>
      <c r="K227" s="263">
        <f>E227*J227</f>
        <v>0</v>
      </c>
      <c r="O227" s="255">
        <v>2</v>
      </c>
      <c r="AA227" s="228">
        <v>7</v>
      </c>
      <c r="AB227" s="228">
        <v>1002</v>
      </c>
      <c r="AC227" s="228">
        <v>5</v>
      </c>
      <c r="AZ227" s="228">
        <v>2</v>
      </c>
      <c r="BA227" s="228">
        <f>IF(AZ227=1,G227,0)</f>
        <v>0</v>
      </c>
      <c r="BB227" s="228">
        <f>IF(AZ227=2,G227,0)</f>
        <v>0</v>
      </c>
      <c r="BC227" s="228">
        <f>IF(AZ227=3,G227,0)</f>
        <v>0</v>
      </c>
      <c r="BD227" s="228">
        <f>IF(AZ227=4,G227,0)</f>
        <v>0</v>
      </c>
      <c r="BE227" s="228">
        <f>IF(AZ227=5,G227,0)</f>
        <v>0</v>
      </c>
      <c r="CA227" s="255">
        <v>7</v>
      </c>
      <c r="CB227" s="255">
        <v>1002</v>
      </c>
    </row>
    <row r="228" spans="1:57" ht="12.75">
      <c r="A228" s="274"/>
      <c r="B228" s="275" t="s">
        <v>92</v>
      </c>
      <c r="C228" s="276" t="s">
        <v>365</v>
      </c>
      <c r="D228" s="277"/>
      <c r="E228" s="278"/>
      <c r="F228" s="279"/>
      <c r="G228" s="280">
        <f>SUM(G216:G227)</f>
        <v>0</v>
      </c>
      <c r="H228" s="281"/>
      <c r="I228" s="282">
        <f>SUM(I216:I227)</f>
        <v>0.3092</v>
      </c>
      <c r="J228" s="281"/>
      <c r="K228" s="282">
        <f>SUM(K216:K227)</f>
        <v>-0.0743</v>
      </c>
      <c r="O228" s="255">
        <v>4</v>
      </c>
      <c r="BA228" s="283">
        <f>SUM(BA216:BA227)</f>
        <v>0</v>
      </c>
      <c r="BB228" s="283">
        <f>SUM(BB216:BB227)</f>
        <v>0</v>
      </c>
      <c r="BC228" s="283">
        <f>SUM(BC216:BC227)</f>
        <v>0</v>
      </c>
      <c r="BD228" s="283">
        <f>SUM(BD216:BD227)</f>
        <v>0</v>
      </c>
      <c r="BE228" s="283">
        <f>SUM(BE216:BE227)</f>
        <v>0</v>
      </c>
    </row>
    <row r="229" spans="1:15" ht="12.75">
      <c r="A229" s="245" t="s">
        <v>90</v>
      </c>
      <c r="B229" s="246" t="s">
        <v>372</v>
      </c>
      <c r="C229" s="247" t="s">
        <v>373</v>
      </c>
      <c r="D229" s="248"/>
      <c r="E229" s="249"/>
      <c r="F229" s="249"/>
      <c r="G229" s="250"/>
      <c r="H229" s="251"/>
      <c r="I229" s="252"/>
      <c r="J229" s="253"/>
      <c r="K229" s="254"/>
      <c r="O229" s="255">
        <v>1</v>
      </c>
    </row>
    <row r="230" spans="1:80" ht="12.75">
      <c r="A230" s="256">
        <v>61</v>
      </c>
      <c r="B230" s="257" t="s">
        <v>375</v>
      </c>
      <c r="C230" s="258" t="s">
        <v>376</v>
      </c>
      <c r="D230" s="259" t="s">
        <v>137</v>
      </c>
      <c r="E230" s="260">
        <v>80.7</v>
      </c>
      <c r="F230" s="260">
        <v>0</v>
      </c>
      <c r="G230" s="261">
        <f>E230*F230</f>
        <v>0</v>
      </c>
      <c r="H230" s="262">
        <v>0.00545</v>
      </c>
      <c r="I230" s="263">
        <f>E230*H230</f>
        <v>0.439815</v>
      </c>
      <c r="J230" s="262">
        <v>0</v>
      </c>
      <c r="K230" s="263">
        <f>E230*J230</f>
        <v>0</v>
      </c>
      <c r="O230" s="255">
        <v>2</v>
      </c>
      <c r="AA230" s="228">
        <v>1</v>
      </c>
      <c r="AB230" s="228">
        <v>0</v>
      </c>
      <c r="AC230" s="228">
        <v>0</v>
      </c>
      <c r="AZ230" s="228">
        <v>2</v>
      </c>
      <c r="BA230" s="228">
        <f>IF(AZ230=1,G230,0)</f>
        <v>0</v>
      </c>
      <c r="BB230" s="228">
        <f>IF(AZ230=2,G230,0)</f>
        <v>0</v>
      </c>
      <c r="BC230" s="228">
        <f>IF(AZ230=3,G230,0)</f>
        <v>0</v>
      </c>
      <c r="BD230" s="228">
        <f>IF(AZ230=4,G230,0)</f>
        <v>0</v>
      </c>
      <c r="BE230" s="228">
        <f>IF(AZ230=5,G230,0)</f>
        <v>0</v>
      </c>
      <c r="CA230" s="255">
        <v>1</v>
      </c>
      <c r="CB230" s="255">
        <v>0</v>
      </c>
    </row>
    <row r="231" spans="1:15" ht="12.75">
      <c r="A231" s="264"/>
      <c r="B231" s="268"/>
      <c r="C231" s="332" t="s">
        <v>141</v>
      </c>
      <c r="D231" s="333"/>
      <c r="E231" s="269">
        <v>1.8</v>
      </c>
      <c r="F231" s="270"/>
      <c r="G231" s="271"/>
      <c r="H231" s="272"/>
      <c r="I231" s="266"/>
      <c r="J231" s="273"/>
      <c r="K231" s="266"/>
      <c r="M231" s="267" t="s">
        <v>141</v>
      </c>
      <c r="O231" s="255"/>
    </row>
    <row r="232" spans="1:15" ht="12.75">
      <c r="A232" s="264"/>
      <c r="B232" s="268"/>
      <c r="C232" s="332" t="s">
        <v>142</v>
      </c>
      <c r="D232" s="333"/>
      <c r="E232" s="269">
        <v>1.6</v>
      </c>
      <c r="F232" s="270"/>
      <c r="G232" s="271"/>
      <c r="H232" s="272"/>
      <c r="I232" s="266"/>
      <c r="J232" s="273"/>
      <c r="K232" s="266"/>
      <c r="M232" s="267" t="s">
        <v>142</v>
      </c>
      <c r="O232" s="255"/>
    </row>
    <row r="233" spans="1:15" ht="12.75">
      <c r="A233" s="264"/>
      <c r="B233" s="268"/>
      <c r="C233" s="332" t="s">
        <v>151</v>
      </c>
      <c r="D233" s="333"/>
      <c r="E233" s="269">
        <v>11.1</v>
      </c>
      <c r="F233" s="270"/>
      <c r="G233" s="271"/>
      <c r="H233" s="272"/>
      <c r="I233" s="266"/>
      <c r="J233" s="273"/>
      <c r="K233" s="266"/>
      <c r="M233" s="267" t="s">
        <v>151</v>
      </c>
      <c r="O233" s="255"/>
    </row>
    <row r="234" spans="1:15" ht="12.75">
      <c r="A234" s="264"/>
      <c r="B234" s="268"/>
      <c r="C234" s="332" t="s">
        <v>145</v>
      </c>
      <c r="D234" s="333"/>
      <c r="E234" s="269">
        <v>41</v>
      </c>
      <c r="F234" s="270"/>
      <c r="G234" s="271"/>
      <c r="H234" s="272"/>
      <c r="I234" s="266"/>
      <c r="J234" s="273"/>
      <c r="K234" s="266"/>
      <c r="M234" s="267" t="s">
        <v>145</v>
      </c>
      <c r="O234" s="255"/>
    </row>
    <row r="235" spans="1:15" ht="12.75">
      <c r="A235" s="264"/>
      <c r="B235" s="268"/>
      <c r="C235" s="332" t="s">
        <v>152</v>
      </c>
      <c r="D235" s="333"/>
      <c r="E235" s="269">
        <v>25.2</v>
      </c>
      <c r="F235" s="270"/>
      <c r="G235" s="271"/>
      <c r="H235" s="272"/>
      <c r="I235" s="266"/>
      <c r="J235" s="273"/>
      <c r="K235" s="266"/>
      <c r="M235" s="267" t="s">
        <v>152</v>
      </c>
      <c r="O235" s="255"/>
    </row>
    <row r="236" spans="1:80" ht="12.75">
      <c r="A236" s="256">
        <v>62</v>
      </c>
      <c r="B236" s="257" t="s">
        <v>377</v>
      </c>
      <c r="C236" s="258" t="s">
        <v>378</v>
      </c>
      <c r="D236" s="259" t="s">
        <v>12</v>
      </c>
      <c r="E236" s="260"/>
      <c r="F236" s="260">
        <v>0</v>
      </c>
      <c r="G236" s="261">
        <f>E236*F236</f>
        <v>0</v>
      </c>
      <c r="H236" s="262">
        <v>0</v>
      </c>
      <c r="I236" s="263">
        <f>E236*H236</f>
        <v>0</v>
      </c>
      <c r="J236" s="262"/>
      <c r="K236" s="263">
        <f>E236*J236</f>
        <v>0</v>
      </c>
      <c r="O236" s="255">
        <v>2</v>
      </c>
      <c r="AA236" s="228">
        <v>7</v>
      </c>
      <c r="AB236" s="228">
        <v>1002</v>
      </c>
      <c r="AC236" s="228">
        <v>5</v>
      </c>
      <c r="AZ236" s="228">
        <v>2</v>
      </c>
      <c r="BA236" s="228">
        <f>IF(AZ236=1,G236,0)</f>
        <v>0</v>
      </c>
      <c r="BB236" s="228">
        <f>IF(AZ236=2,G236,0)</f>
        <v>0</v>
      </c>
      <c r="BC236" s="228">
        <f>IF(AZ236=3,G236,0)</f>
        <v>0</v>
      </c>
      <c r="BD236" s="228">
        <f>IF(AZ236=4,G236,0)</f>
        <v>0</v>
      </c>
      <c r="BE236" s="228">
        <f>IF(AZ236=5,G236,0)</f>
        <v>0</v>
      </c>
      <c r="CA236" s="255">
        <v>7</v>
      </c>
      <c r="CB236" s="255">
        <v>1002</v>
      </c>
    </row>
    <row r="237" spans="1:57" ht="12.75">
      <c r="A237" s="274"/>
      <c r="B237" s="275" t="s">
        <v>92</v>
      </c>
      <c r="C237" s="276" t="s">
        <v>374</v>
      </c>
      <c r="D237" s="277"/>
      <c r="E237" s="278"/>
      <c r="F237" s="279"/>
      <c r="G237" s="280">
        <f>SUM(G229:G236)</f>
        <v>0</v>
      </c>
      <c r="H237" s="281"/>
      <c r="I237" s="282">
        <f>SUM(I229:I236)</f>
        <v>0.439815</v>
      </c>
      <c r="J237" s="281"/>
      <c r="K237" s="282">
        <f>SUM(K229:K236)</f>
        <v>0</v>
      </c>
      <c r="O237" s="255">
        <v>4</v>
      </c>
      <c r="BA237" s="283">
        <f>SUM(BA229:BA236)</f>
        <v>0</v>
      </c>
      <c r="BB237" s="283">
        <f>SUM(BB229:BB236)</f>
        <v>0</v>
      </c>
      <c r="BC237" s="283">
        <f>SUM(BC229:BC236)</f>
        <v>0</v>
      </c>
      <c r="BD237" s="283">
        <f>SUM(BD229:BD236)</f>
        <v>0</v>
      </c>
      <c r="BE237" s="283">
        <f>SUM(BE229:BE236)</f>
        <v>0</v>
      </c>
    </row>
    <row r="238" spans="1:15" ht="12.75">
      <c r="A238" s="245" t="s">
        <v>90</v>
      </c>
      <c r="B238" s="246" t="s">
        <v>379</v>
      </c>
      <c r="C238" s="247" t="s">
        <v>380</v>
      </c>
      <c r="D238" s="248"/>
      <c r="E238" s="249"/>
      <c r="F238" s="249"/>
      <c r="G238" s="250"/>
      <c r="H238" s="251"/>
      <c r="I238" s="252"/>
      <c r="J238" s="253"/>
      <c r="K238" s="254"/>
      <c r="O238" s="255">
        <v>1</v>
      </c>
    </row>
    <row r="239" spans="1:80" ht="12.75">
      <c r="A239" s="256">
        <v>63</v>
      </c>
      <c r="B239" s="257" t="s">
        <v>382</v>
      </c>
      <c r="C239" s="258" t="s">
        <v>383</v>
      </c>
      <c r="D239" s="259" t="s">
        <v>137</v>
      </c>
      <c r="E239" s="260">
        <v>15</v>
      </c>
      <c r="F239" s="260">
        <v>0</v>
      </c>
      <c r="G239" s="261">
        <f>E239*F239</f>
        <v>0</v>
      </c>
      <c r="H239" s="262">
        <v>0</v>
      </c>
      <c r="I239" s="263">
        <f>E239*H239</f>
        <v>0</v>
      </c>
      <c r="J239" s="262">
        <v>0</v>
      </c>
      <c r="K239" s="263">
        <f>E239*J239</f>
        <v>0</v>
      </c>
      <c r="O239" s="255">
        <v>2</v>
      </c>
      <c r="AA239" s="228">
        <v>1</v>
      </c>
      <c r="AB239" s="228">
        <v>0</v>
      </c>
      <c r="AC239" s="228">
        <v>0</v>
      </c>
      <c r="AZ239" s="228">
        <v>2</v>
      </c>
      <c r="BA239" s="228">
        <f>IF(AZ239=1,G239,0)</f>
        <v>0</v>
      </c>
      <c r="BB239" s="228">
        <f>IF(AZ239=2,G239,0)</f>
        <v>0</v>
      </c>
      <c r="BC239" s="228">
        <f>IF(AZ239=3,G239,0)</f>
        <v>0</v>
      </c>
      <c r="BD239" s="228">
        <f>IF(AZ239=4,G239,0)</f>
        <v>0</v>
      </c>
      <c r="BE239" s="228">
        <f>IF(AZ239=5,G239,0)</f>
        <v>0</v>
      </c>
      <c r="CA239" s="255">
        <v>1</v>
      </c>
      <c r="CB239" s="255">
        <v>0</v>
      </c>
    </row>
    <row r="240" spans="1:15" ht="12.75">
      <c r="A240" s="264"/>
      <c r="B240" s="268"/>
      <c r="C240" s="332" t="s">
        <v>183</v>
      </c>
      <c r="D240" s="333"/>
      <c r="E240" s="269">
        <v>8.4</v>
      </c>
      <c r="F240" s="270"/>
      <c r="G240" s="271"/>
      <c r="H240" s="272"/>
      <c r="I240" s="266"/>
      <c r="J240" s="273"/>
      <c r="K240" s="266"/>
      <c r="M240" s="267" t="s">
        <v>183</v>
      </c>
      <c r="O240" s="255"/>
    </row>
    <row r="241" spans="1:15" ht="12.75">
      <c r="A241" s="264"/>
      <c r="B241" s="268"/>
      <c r="C241" s="332" t="s">
        <v>184</v>
      </c>
      <c r="D241" s="333"/>
      <c r="E241" s="269">
        <v>-2.4</v>
      </c>
      <c r="F241" s="270"/>
      <c r="G241" s="271"/>
      <c r="H241" s="272"/>
      <c r="I241" s="266"/>
      <c r="J241" s="273"/>
      <c r="K241" s="266"/>
      <c r="M241" s="267" t="s">
        <v>184</v>
      </c>
      <c r="O241" s="255"/>
    </row>
    <row r="242" spans="1:15" ht="12.75">
      <c r="A242" s="264"/>
      <c r="B242" s="268"/>
      <c r="C242" s="332" t="s">
        <v>185</v>
      </c>
      <c r="D242" s="333"/>
      <c r="E242" s="269">
        <v>7.95</v>
      </c>
      <c r="F242" s="270"/>
      <c r="G242" s="271"/>
      <c r="H242" s="272"/>
      <c r="I242" s="266"/>
      <c r="J242" s="273"/>
      <c r="K242" s="266"/>
      <c r="M242" s="267" t="s">
        <v>185</v>
      </c>
      <c r="O242" s="255"/>
    </row>
    <row r="243" spans="1:15" ht="12.75">
      <c r="A243" s="264"/>
      <c r="B243" s="268"/>
      <c r="C243" s="332" t="s">
        <v>186</v>
      </c>
      <c r="D243" s="333"/>
      <c r="E243" s="269">
        <v>-1.2</v>
      </c>
      <c r="F243" s="270"/>
      <c r="G243" s="271"/>
      <c r="H243" s="272"/>
      <c r="I243" s="266"/>
      <c r="J243" s="273"/>
      <c r="K243" s="266"/>
      <c r="M243" s="267" t="s">
        <v>186</v>
      </c>
      <c r="O243" s="255"/>
    </row>
    <row r="244" spans="1:15" ht="12.75">
      <c r="A244" s="264"/>
      <c r="B244" s="268"/>
      <c r="C244" s="332" t="s">
        <v>187</v>
      </c>
      <c r="D244" s="333"/>
      <c r="E244" s="269">
        <v>0</v>
      </c>
      <c r="F244" s="270"/>
      <c r="G244" s="271"/>
      <c r="H244" s="272"/>
      <c r="I244" s="266"/>
      <c r="J244" s="273"/>
      <c r="K244" s="266"/>
      <c r="M244" s="267" t="s">
        <v>187</v>
      </c>
      <c r="O244" s="255"/>
    </row>
    <row r="245" spans="1:15" ht="12.75">
      <c r="A245" s="264"/>
      <c r="B245" s="268"/>
      <c r="C245" s="332" t="s">
        <v>188</v>
      </c>
      <c r="D245" s="333"/>
      <c r="E245" s="269">
        <v>2.25</v>
      </c>
      <c r="F245" s="270"/>
      <c r="G245" s="271"/>
      <c r="H245" s="272"/>
      <c r="I245" s="266"/>
      <c r="J245" s="273"/>
      <c r="K245" s="266"/>
      <c r="M245" s="267" t="s">
        <v>188</v>
      </c>
      <c r="O245" s="255"/>
    </row>
    <row r="246" spans="1:80" ht="12.75">
      <c r="A246" s="256">
        <v>64</v>
      </c>
      <c r="B246" s="257" t="s">
        <v>384</v>
      </c>
      <c r="C246" s="258" t="s">
        <v>385</v>
      </c>
      <c r="D246" s="259" t="s">
        <v>137</v>
      </c>
      <c r="E246" s="260">
        <v>15</v>
      </c>
      <c r="F246" s="260">
        <v>0</v>
      </c>
      <c r="G246" s="261">
        <f>E246*F246</f>
        <v>0</v>
      </c>
      <c r="H246" s="262">
        <v>0.00455</v>
      </c>
      <c r="I246" s="263">
        <f>E246*H246</f>
        <v>0.06825</v>
      </c>
      <c r="J246" s="262">
        <v>0</v>
      </c>
      <c r="K246" s="263">
        <f>E246*J246</f>
        <v>0</v>
      </c>
      <c r="O246" s="255">
        <v>2</v>
      </c>
      <c r="AA246" s="228">
        <v>1</v>
      </c>
      <c r="AB246" s="228">
        <v>7</v>
      </c>
      <c r="AC246" s="228">
        <v>7</v>
      </c>
      <c r="AZ246" s="228">
        <v>2</v>
      </c>
      <c r="BA246" s="228">
        <f>IF(AZ246=1,G246,0)</f>
        <v>0</v>
      </c>
      <c r="BB246" s="228">
        <f>IF(AZ246=2,G246,0)</f>
        <v>0</v>
      </c>
      <c r="BC246" s="228">
        <f>IF(AZ246=3,G246,0)</f>
        <v>0</v>
      </c>
      <c r="BD246" s="228">
        <f>IF(AZ246=4,G246,0)</f>
        <v>0</v>
      </c>
      <c r="BE246" s="228">
        <f>IF(AZ246=5,G246,0)</f>
        <v>0</v>
      </c>
      <c r="CA246" s="255">
        <v>1</v>
      </c>
      <c r="CB246" s="255">
        <v>7</v>
      </c>
    </row>
    <row r="247" spans="1:15" ht="12.75">
      <c r="A247" s="264"/>
      <c r="B247" s="268"/>
      <c r="C247" s="332" t="s">
        <v>183</v>
      </c>
      <c r="D247" s="333"/>
      <c r="E247" s="269">
        <v>8.4</v>
      </c>
      <c r="F247" s="270"/>
      <c r="G247" s="271"/>
      <c r="H247" s="272"/>
      <c r="I247" s="266"/>
      <c r="J247" s="273"/>
      <c r="K247" s="266"/>
      <c r="M247" s="267" t="s">
        <v>183</v>
      </c>
      <c r="O247" s="255"/>
    </row>
    <row r="248" spans="1:15" ht="12.75">
      <c r="A248" s="264"/>
      <c r="B248" s="268"/>
      <c r="C248" s="332" t="s">
        <v>184</v>
      </c>
      <c r="D248" s="333"/>
      <c r="E248" s="269">
        <v>-2.4</v>
      </c>
      <c r="F248" s="270"/>
      <c r="G248" s="271"/>
      <c r="H248" s="272"/>
      <c r="I248" s="266"/>
      <c r="J248" s="273"/>
      <c r="K248" s="266"/>
      <c r="M248" s="267" t="s">
        <v>184</v>
      </c>
      <c r="O248" s="255"/>
    </row>
    <row r="249" spans="1:15" ht="12.75">
      <c r="A249" s="264"/>
      <c r="B249" s="268"/>
      <c r="C249" s="332" t="s">
        <v>185</v>
      </c>
      <c r="D249" s="333"/>
      <c r="E249" s="269">
        <v>7.95</v>
      </c>
      <c r="F249" s="270"/>
      <c r="G249" s="271"/>
      <c r="H249" s="272"/>
      <c r="I249" s="266"/>
      <c r="J249" s="273"/>
      <c r="K249" s="266"/>
      <c r="M249" s="267" t="s">
        <v>185</v>
      </c>
      <c r="O249" s="255"/>
    </row>
    <row r="250" spans="1:15" ht="12.75">
      <c r="A250" s="264"/>
      <c r="B250" s="268"/>
      <c r="C250" s="332" t="s">
        <v>186</v>
      </c>
      <c r="D250" s="333"/>
      <c r="E250" s="269">
        <v>-1.2</v>
      </c>
      <c r="F250" s="270"/>
      <c r="G250" s="271"/>
      <c r="H250" s="272"/>
      <c r="I250" s="266"/>
      <c r="J250" s="273"/>
      <c r="K250" s="266"/>
      <c r="M250" s="267" t="s">
        <v>186</v>
      </c>
      <c r="O250" s="255"/>
    </row>
    <row r="251" spans="1:15" ht="12.75">
      <c r="A251" s="264"/>
      <c r="B251" s="268"/>
      <c r="C251" s="332" t="s">
        <v>187</v>
      </c>
      <c r="D251" s="333"/>
      <c r="E251" s="269">
        <v>0</v>
      </c>
      <c r="F251" s="270"/>
      <c r="G251" s="271"/>
      <c r="H251" s="272"/>
      <c r="I251" s="266"/>
      <c r="J251" s="273"/>
      <c r="K251" s="266"/>
      <c r="M251" s="267" t="s">
        <v>187</v>
      </c>
      <c r="O251" s="255"/>
    </row>
    <row r="252" spans="1:15" ht="12.75">
      <c r="A252" s="264"/>
      <c r="B252" s="268"/>
      <c r="C252" s="332" t="s">
        <v>188</v>
      </c>
      <c r="D252" s="333"/>
      <c r="E252" s="269">
        <v>2.25</v>
      </c>
      <c r="F252" s="270"/>
      <c r="G252" s="271"/>
      <c r="H252" s="272"/>
      <c r="I252" s="266"/>
      <c r="J252" s="273"/>
      <c r="K252" s="266"/>
      <c r="M252" s="267" t="s">
        <v>188</v>
      </c>
      <c r="O252" s="255"/>
    </row>
    <row r="253" spans="1:80" ht="12.75">
      <c r="A253" s="256">
        <v>65</v>
      </c>
      <c r="B253" s="257" t="s">
        <v>386</v>
      </c>
      <c r="C253" s="258" t="s">
        <v>387</v>
      </c>
      <c r="D253" s="259" t="s">
        <v>160</v>
      </c>
      <c r="E253" s="260">
        <v>8.5</v>
      </c>
      <c r="F253" s="260">
        <v>0</v>
      </c>
      <c r="G253" s="261">
        <f>E253*F253</f>
        <v>0</v>
      </c>
      <c r="H253" s="262">
        <v>0.00026</v>
      </c>
      <c r="I253" s="263">
        <f>E253*H253</f>
        <v>0.0022099999999999997</v>
      </c>
      <c r="J253" s="262">
        <v>0</v>
      </c>
      <c r="K253" s="263">
        <f>E253*J253</f>
        <v>0</v>
      </c>
      <c r="O253" s="255">
        <v>2</v>
      </c>
      <c r="AA253" s="228">
        <v>1</v>
      </c>
      <c r="AB253" s="228">
        <v>0</v>
      </c>
      <c r="AC253" s="228">
        <v>0</v>
      </c>
      <c r="AZ253" s="228">
        <v>2</v>
      </c>
      <c r="BA253" s="228">
        <f>IF(AZ253=1,G253,0)</f>
        <v>0</v>
      </c>
      <c r="BB253" s="228">
        <f>IF(AZ253=2,G253,0)</f>
        <v>0</v>
      </c>
      <c r="BC253" s="228">
        <f>IF(AZ253=3,G253,0)</f>
        <v>0</v>
      </c>
      <c r="BD253" s="228">
        <f>IF(AZ253=4,G253,0)</f>
        <v>0</v>
      </c>
      <c r="BE253" s="228">
        <f>IF(AZ253=5,G253,0)</f>
        <v>0</v>
      </c>
      <c r="CA253" s="255">
        <v>1</v>
      </c>
      <c r="CB253" s="255">
        <v>0</v>
      </c>
    </row>
    <row r="254" spans="1:15" ht="12.75">
      <c r="A254" s="264"/>
      <c r="B254" s="268"/>
      <c r="C254" s="332" t="s">
        <v>351</v>
      </c>
      <c r="D254" s="333"/>
      <c r="E254" s="269">
        <v>5.6</v>
      </c>
      <c r="F254" s="270"/>
      <c r="G254" s="271"/>
      <c r="H254" s="272"/>
      <c r="I254" s="266"/>
      <c r="J254" s="273"/>
      <c r="K254" s="266"/>
      <c r="M254" s="267" t="s">
        <v>351</v>
      </c>
      <c r="O254" s="255"/>
    </row>
    <row r="255" spans="1:15" ht="12.75">
      <c r="A255" s="264"/>
      <c r="B255" s="268"/>
      <c r="C255" s="332" t="s">
        <v>352</v>
      </c>
      <c r="D255" s="333"/>
      <c r="E255" s="269">
        <v>-1.6</v>
      </c>
      <c r="F255" s="270"/>
      <c r="G255" s="271"/>
      <c r="H255" s="272"/>
      <c r="I255" s="266"/>
      <c r="J255" s="273"/>
      <c r="K255" s="266"/>
      <c r="M255" s="267" t="s">
        <v>352</v>
      </c>
      <c r="O255" s="255"/>
    </row>
    <row r="256" spans="1:15" ht="12.75">
      <c r="A256" s="264"/>
      <c r="B256" s="268"/>
      <c r="C256" s="332" t="s">
        <v>353</v>
      </c>
      <c r="D256" s="333"/>
      <c r="E256" s="269">
        <v>5.3</v>
      </c>
      <c r="F256" s="270"/>
      <c r="G256" s="271"/>
      <c r="H256" s="272"/>
      <c r="I256" s="266"/>
      <c r="J256" s="273"/>
      <c r="K256" s="266"/>
      <c r="M256" s="267" t="s">
        <v>353</v>
      </c>
      <c r="O256" s="255"/>
    </row>
    <row r="257" spans="1:15" ht="12.75">
      <c r="A257" s="264"/>
      <c r="B257" s="268"/>
      <c r="C257" s="332" t="s">
        <v>354</v>
      </c>
      <c r="D257" s="333"/>
      <c r="E257" s="269">
        <v>-0.8</v>
      </c>
      <c r="F257" s="270"/>
      <c r="G257" s="271"/>
      <c r="H257" s="272"/>
      <c r="I257" s="266"/>
      <c r="J257" s="273"/>
      <c r="K257" s="266"/>
      <c r="M257" s="267" t="s">
        <v>354</v>
      </c>
      <c r="O257" s="255"/>
    </row>
    <row r="258" spans="1:80" ht="22.5">
      <c r="A258" s="256">
        <v>66</v>
      </c>
      <c r="B258" s="257" t="s">
        <v>388</v>
      </c>
      <c r="C258" s="258" t="s">
        <v>389</v>
      </c>
      <c r="D258" s="259" t="s">
        <v>137</v>
      </c>
      <c r="E258" s="260">
        <v>16.5</v>
      </c>
      <c r="F258" s="260">
        <v>0</v>
      </c>
      <c r="G258" s="261">
        <f>E258*F258</f>
        <v>0</v>
      </c>
      <c r="H258" s="262">
        <v>0</v>
      </c>
      <c r="I258" s="263">
        <f>E258*H258</f>
        <v>0</v>
      </c>
      <c r="J258" s="262"/>
      <c r="K258" s="263">
        <f>E258*J258</f>
        <v>0</v>
      </c>
      <c r="O258" s="255">
        <v>2</v>
      </c>
      <c r="AA258" s="228">
        <v>12</v>
      </c>
      <c r="AB258" s="228">
        <v>0</v>
      </c>
      <c r="AC258" s="228">
        <v>22</v>
      </c>
      <c r="AZ258" s="228">
        <v>2</v>
      </c>
      <c r="BA258" s="228">
        <f>IF(AZ258=1,G258,0)</f>
        <v>0</v>
      </c>
      <c r="BB258" s="228">
        <f>IF(AZ258=2,G258,0)</f>
        <v>0</v>
      </c>
      <c r="BC258" s="228">
        <f>IF(AZ258=3,G258,0)</f>
        <v>0</v>
      </c>
      <c r="BD258" s="228">
        <f>IF(AZ258=4,G258,0)</f>
        <v>0</v>
      </c>
      <c r="BE258" s="228">
        <f>IF(AZ258=5,G258,0)</f>
        <v>0</v>
      </c>
      <c r="CA258" s="255">
        <v>12</v>
      </c>
      <c r="CB258" s="255">
        <v>0</v>
      </c>
    </row>
    <row r="259" spans="1:15" ht="12.75">
      <c r="A259" s="264"/>
      <c r="B259" s="268"/>
      <c r="C259" s="332" t="s">
        <v>390</v>
      </c>
      <c r="D259" s="333"/>
      <c r="E259" s="269">
        <v>16.5</v>
      </c>
      <c r="F259" s="270"/>
      <c r="G259" s="271"/>
      <c r="H259" s="272"/>
      <c r="I259" s="266"/>
      <c r="J259" s="273"/>
      <c r="K259" s="266"/>
      <c r="M259" s="267" t="s">
        <v>390</v>
      </c>
      <c r="O259" s="255"/>
    </row>
    <row r="260" spans="1:80" ht="12.75">
      <c r="A260" s="256">
        <v>67</v>
      </c>
      <c r="B260" s="257" t="s">
        <v>391</v>
      </c>
      <c r="C260" s="258" t="s">
        <v>392</v>
      </c>
      <c r="D260" s="259" t="s">
        <v>12</v>
      </c>
      <c r="E260" s="260"/>
      <c r="F260" s="260">
        <v>0</v>
      </c>
      <c r="G260" s="261">
        <f>E260*F260</f>
        <v>0</v>
      </c>
      <c r="H260" s="262">
        <v>0</v>
      </c>
      <c r="I260" s="263">
        <f>E260*H260</f>
        <v>0</v>
      </c>
      <c r="J260" s="262"/>
      <c r="K260" s="263">
        <f>E260*J260</f>
        <v>0</v>
      </c>
      <c r="O260" s="255">
        <v>2</v>
      </c>
      <c r="AA260" s="228">
        <v>7</v>
      </c>
      <c r="AB260" s="228">
        <v>1002</v>
      </c>
      <c r="AC260" s="228">
        <v>5</v>
      </c>
      <c r="AZ260" s="228">
        <v>2</v>
      </c>
      <c r="BA260" s="228">
        <f>IF(AZ260=1,G260,0)</f>
        <v>0</v>
      </c>
      <c r="BB260" s="228">
        <f>IF(AZ260=2,G260,0)</f>
        <v>0</v>
      </c>
      <c r="BC260" s="228">
        <f>IF(AZ260=3,G260,0)</f>
        <v>0</v>
      </c>
      <c r="BD260" s="228">
        <f>IF(AZ260=4,G260,0)</f>
        <v>0</v>
      </c>
      <c r="BE260" s="228">
        <f>IF(AZ260=5,G260,0)</f>
        <v>0</v>
      </c>
      <c r="CA260" s="255">
        <v>7</v>
      </c>
      <c r="CB260" s="255">
        <v>1002</v>
      </c>
    </row>
    <row r="261" spans="1:57" ht="12.75">
      <c r="A261" s="274"/>
      <c r="B261" s="275" t="s">
        <v>92</v>
      </c>
      <c r="C261" s="276" t="s">
        <v>381</v>
      </c>
      <c r="D261" s="277"/>
      <c r="E261" s="278"/>
      <c r="F261" s="279"/>
      <c r="G261" s="280">
        <f>SUM(G238:G260)</f>
        <v>0</v>
      </c>
      <c r="H261" s="281"/>
      <c r="I261" s="282">
        <f>SUM(I238:I260)</f>
        <v>0.07046000000000001</v>
      </c>
      <c r="J261" s="281"/>
      <c r="K261" s="282">
        <f>SUM(K238:K260)</f>
        <v>0</v>
      </c>
      <c r="O261" s="255">
        <v>4</v>
      </c>
      <c r="BA261" s="283">
        <f>SUM(BA238:BA260)</f>
        <v>0</v>
      </c>
      <c r="BB261" s="283">
        <f>SUM(BB238:BB260)</f>
        <v>0</v>
      </c>
      <c r="BC261" s="283">
        <f>SUM(BC238:BC260)</f>
        <v>0</v>
      </c>
      <c r="BD261" s="283">
        <f>SUM(BD238:BD260)</f>
        <v>0</v>
      </c>
      <c r="BE261" s="283">
        <f>SUM(BE238:BE260)</f>
        <v>0</v>
      </c>
    </row>
    <row r="262" spans="1:15" ht="12.75">
      <c r="A262" s="245" t="s">
        <v>90</v>
      </c>
      <c r="B262" s="246" t="s">
        <v>393</v>
      </c>
      <c r="C262" s="247" t="s">
        <v>394</v>
      </c>
      <c r="D262" s="248"/>
      <c r="E262" s="249"/>
      <c r="F262" s="249"/>
      <c r="G262" s="250"/>
      <c r="H262" s="251"/>
      <c r="I262" s="252"/>
      <c r="J262" s="253"/>
      <c r="K262" s="254"/>
      <c r="O262" s="255">
        <v>1</v>
      </c>
    </row>
    <row r="263" spans="1:80" ht="12.75">
      <c r="A263" s="256">
        <v>68</v>
      </c>
      <c r="B263" s="257" t="s">
        <v>396</v>
      </c>
      <c r="C263" s="258" t="s">
        <v>397</v>
      </c>
      <c r="D263" s="259" t="s">
        <v>137</v>
      </c>
      <c r="E263" s="260">
        <v>52.455</v>
      </c>
      <c r="F263" s="260">
        <v>0</v>
      </c>
      <c r="G263" s="261">
        <f>E263*F263</f>
        <v>0</v>
      </c>
      <c r="H263" s="262">
        <v>0.00047</v>
      </c>
      <c r="I263" s="263">
        <f>E263*H263</f>
        <v>0.024653849999999998</v>
      </c>
      <c r="J263" s="262">
        <v>0</v>
      </c>
      <c r="K263" s="263">
        <f>E263*J263</f>
        <v>0</v>
      </c>
      <c r="O263" s="255">
        <v>2</v>
      </c>
      <c r="AA263" s="228">
        <v>1</v>
      </c>
      <c r="AB263" s="228">
        <v>7</v>
      </c>
      <c r="AC263" s="228">
        <v>7</v>
      </c>
      <c r="AZ263" s="228">
        <v>2</v>
      </c>
      <c r="BA263" s="228">
        <f>IF(AZ263=1,G263,0)</f>
        <v>0</v>
      </c>
      <c r="BB263" s="228">
        <f>IF(AZ263=2,G263,0)</f>
        <v>0</v>
      </c>
      <c r="BC263" s="228">
        <f>IF(AZ263=3,G263,0)</f>
        <v>0</v>
      </c>
      <c r="BD263" s="228">
        <f>IF(AZ263=4,G263,0)</f>
        <v>0</v>
      </c>
      <c r="BE263" s="228">
        <f>IF(AZ263=5,G263,0)</f>
        <v>0</v>
      </c>
      <c r="CA263" s="255">
        <v>1</v>
      </c>
      <c r="CB263" s="255">
        <v>7</v>
      </c>
    </row>
    <row r="264" spans="1:15" ht="12.75">
      <c r="A264" s="264"/>
      <c r="B264" s="268"/>
      <c r="C264" s="332" t="s">
        <v>398</v>
      </c>
      <c r="D264" s="333"/>
      <c r="E264" s="269">
        <v>19.485</v>
      </c>
      <c r="F264" s="270"/>
      <c r="G264" s="271"/>
      <c r="H264" s="272"/>
      <c r="I264" s="266"/>
      <c r="J264" s="273"/>
      <c r="K264" s="266"/>
      <c r="M264" s="267" t="s">
        <v>398</v>
      </c>
      <c r="O264" s="255"/>
    </row>
    <row r="265" spans="1:15" ht="12.75">
      <c r="A265" s="264"/>
      <c r="B265" s="268"/>
      <c r="C265" s="332" t="s">
        <v>399</v>
      </c>
      <c r="D265" s="333"/>
      <c r="E265" s="269">
        <v>-3.9</v>
      </c>
      <c r="F265" s="270"/>
      <c r="G265" s="271"/>
      <c r="H265" s="272"/>
      <c r="I265" s="266"/>
      <c r="J265" s="273"/>
      <c r="K265" s="266"/>
      <c r="M265" s="267" t="s">
        <v>399</v>
      </c>
      <c r="O265" s="255"/>
    </row>
    <row r="266" spans="1:15" ht="12.75">
      <c r="A266" s="264"/>
      <c r="B266" s="268"/>
      <c r="C266" s="332" t="s">
        <v>400</v>
      </c>
      <c r="D266" s="333"/>
      <c r="E266" s="269">
        <v>39.57</v>
      </c>
      <c r="F266" s="270"/>
      <c r="G266" s="271"/>
      <c r="H266" s="272"/>
      <c r="I266" s="266"/>
      <c r="J266" s="273"/>
      <c r="K266" s="266"/>
      <c r="M266" s="267" t="s">
        <v>400</v>
      </c>
      <c r="O266" s="255"/>
    </row>
    <row r="267" spans="1:15" ht="12.75">
      <c r="A267" s="264"/>
      <c r="B267" s="268"/>
      <c r="C267" s="332" t="s">
        <v>401</v>
      </c>
      <c r="D267" s="333"/>
      <c r="E267" s="269">
        <v>-2.7</v>
      </c>
      <c r="F267" s="270"/>
      <c r="G267" s="271"/>
      <c r="H267" s="272"/>
      <c r="I267" s="266"/>
      <c r="J267" s="273"/>
      <c r="K267" s="266"/>
      <c r="M267" s="267" t="s">
        <v>401</v>
      </c>
      <c r="O267" s="255"/>
    </row>
    <row r="268" spans="1:80" ht="12.75">
      <c r="A268" s="256">
        <v>69</v>
      </c>
      <c r="B268" s="257" t="s">
        <v>267</v>
      </c>
      <c r="C268" s="258" t="s">
        <v>402</v>
      </c>
      <c r="D268" s="259" t="s">
        <v>91</v>
      </c>
      <c r="E268" s="260">
        <v>5</v>
      </c>
      <c r="F268" s="260">
        <v>0</v>
      </c>
      <c r="G268" s="261">
        <f>E268*F268</f>
        <v>0</v>
      </c>
      <c r="H268" s="262">
        <v>0</v>
      </c>
      <c r="I268" s="263">
        <f>E268*H268</f>
        <v>0</v>
      </c>
      <c r="J268" s="262"/>
      <c r="K268" s="263">
        <f>E268*J268</f>
        <v>0</v>
      </c>
      <c r="O268" s="255">
        <v>2</v>
      </c>
      <c r="AA268" s="228">
        <v>12</v>
      </c>
      <c r="AB268" s="228">
        <v>0</v>
      </c>
      <c r="AC268" s="228">
        <v>23</v>
      </c>
      <c r="AZ268" s="228">
        <v>2</v>
      </c>
      <c r="BA268" s="228">
        <f>IF(AZ268=1,G268,0)</f>
        <v>0</v>
      </c>
      <c r="BB268" s="228">
        <f>IF(AZ268=2,G268,0)</f>
        <v>0</v>
      </c>
      <c r="BC268" s="228">
        <f>IF(AZ268=3,G268,0)</f>
        <v>0</v>
      </c>
      <c r="BD268" s="228">
        <f>IF(AZ268=4,G268,0)</f>
        <v>0</v>
      </c>
      <c r="BE268" s="228">
        <f>IF(AZ268=5,G268,0)</f>
        <v>0</v>
      </c>
      <c r="CA268" s="255">
        <v>12</v>
      </c>
      <c r="CB268" s="255">
        <v>0</v>
      </c>
    </row>
    <row r="269" spans="1:57" ht="12.75">
      <c r="A269" s="274"/>
      <c r="B269" s="275" t="s">
        <v>92</v>
      </c>
      <c r="C269" s="276" t="s">
        <v>395</v>
      </c>
      <c r="D269" s="277"/>
      <c r="E269" s="278"/>
      <c r="F269" s="279"/>
      <c r="G269" s="280">
        <f>SUM(G262:G268)</f>
        <v>0</v>
      </c>
      <c r="H269" s="281"/>
      <c r="I269" s="282">
        <f>SUM(I262:I268)</f>
        <v>0.024653849999999998</v>
      </c>
      <c r="J269" s="281"/>
      <c r="K269" s="282">
        <f>SUM(K262:K268)</f>
        <v>0</v>
      </c>
      <c r="O269" s="255">
        <v>4</v>
      </c>
      <c r="BA269" s="283">
        <f>SUM(BA262:BA268)</f>
        <v>0</v>
      </c>
      <c r="BB269" s="283">
        <f>SUM(BB262:BB268)</f>
        <v>0</v>
      </c>
      <c r="BC269" s="283">
        <f>SUM(BC262:BC268)</f>
        <v>0</v>
      </c>
      <c r="BD269" s="283">
        <f>SUM(BD262:BD268)</f>
        <v>0</v>
      </c>
      <c r="BE269" s="283">
        <f>SUM(BE262:BE268)</f>
        <v>0</v>
      </c>
    </row>
    <row r="270" spans="1:15" ht="12.75">
      <c r="A270" s="245" t="s">
        <v>90</v>
      </c>
      <c r="B270" s="246" t="s">
        <v>403</v>
      </c>
      <c r="C270" s="247" t="s">
        <v>404</v>
      </c>
      <c r="D270" s="248"/>
      <c r="E270" s="249"/>
      <c r="F270" s="249"/>
      <c r="G270" s="250"/>
      <c r="H270" s="251"/>
      <c r="I270" s="252"/>
      <c r="J270" s="253"/>
      <c r="K270" s="254"/>
      <c r="O270" s="255">
        <v>1</v>
      </c>
    </row>
    <row r="271" spans="1:80" ht="12.75">
      <c r="A271" s="256">
        <v>70</v>
      </c>
      <c r="B271" s="257" t="s">
        <v>406</v>
      </c>
      <c r="C271" s="258" t="s">
        <v>407</v>
      </c>
      <c r="D271" s="259" t="s">
        <v>137</v>
      </c>
      <c r="E271" s="260">
        <v>3.4</v>
      </c>
      <c r="F271" s="260">
        <v>0</v>
      </c>
      <c r="G271" s="261">
        <f>E271*F271</f>
        <v>0</v>
      </c>
      <c r="H271" s="262">
        <v>0.00032</v>
      </c>
      <c r="I271" s="263">
        <f>E271*H271</f>
        <v>0.001088</v>
      </c>
      <c r="J271" s="262">
        <v>0</v>
      </c>
      <c r="K271" s="263">
        <f>E271*J271</f>
        <v>0</v>
      </c>
      <c r="O271" s="255">
        <v>2</v>
      </c>
      <c r="AA271" s="228">
        <v>1</v>
      </c>
      <c r="AB271" s="228">
        <v>0</v>
      </c>
      <c r="AC271" s="228">
        <v>0</v>
      </c>
      <c r="AZ271" s="228">
        <v>2</v>
      </c>
      <c r="BA271" s="228">
        <f>IF(AZ271=1,G271,0)</f>
        <v>0</v>
      </c>
      <c r="BB271" s="228">
        <f>IF(AZ271=2,G271,0)</f>
        <v>0</v>
      </c>
      <c r="BC271" s="228">
        <f>IF(AZ271=3,G271,0)</f>
        <v>0</v>
      </c>
      <c r="BD271" s="228">
        <f>IF(AZ271=4,G271,0)</f>
        <v>0</v>
      </c>
      <c r="BE271" s="228">
        <f>IF(AZ271=5,G271,0)</f>
        <v>0</v>
      </c>
      <c r="CA271" s="255">
        <v>1</v>
      </c>
      <c r="CB271" s="255">
        <v>0</v>
      </c>
    </row>
    <row r="272" spans="1:15" ht="12.75">
      <c r="A272" s="264"/>
      <c r="B272" s="268"/>
      <c r="C272" s="332" t="s">
        <v>141</v>
      </c>
      <c r="D272" s="333"/>
      <c r="E272" s="269">
        <v>1.8</v>
      </c>
      <c r="F272" s="270"/>
      <c r="G272" s="271"/>
      <c r="H272" s="272"/>
      <c r="I272" s="266"/>
      <c r="J272" s="273"/>
      <c r="K272" s="266"/>
      <c r="M272" s="267" t="s">
        <v>141</v>
      </c>
      <c r="O272" s="255"/>
    </row>
    <row r="273" spans="1:15" ht="12.75">
      <c r="A273" s="264"/>
      <c r="B273" s="268"/>
      <c r="C273" s="332" t="s">
        <v>142</v>
      </c>
      <c r="D273" s="333"/>
      <c r="E273" s="269">
        <v>1.6</v>
      </c>
      <c r="F273" s="270"/>
      <c r="G273" s="271"/>
      <c r="H273" s="272"/>
      <c r="I273" s="266"/>
      <c r="J273" s="273"/>
      <c r="K273" s="266"/>
      <c r="M273" s="267" t="s">
        <v>142</v>
      </c>
      <c r="O273" s="255"/>
    </row>
    <row r="274" spans="1:80" ht="12.75">
      <c r="A274" s="256">
        <v>71</v>
      </c>
      <c r="B274" s="257" t="s">
        <v>408</v>
      </c>
      <c r="C274" s="258" t="s">
        <v>409</v>
      </c>
      <c r="D274" s="259" t="s">
        <v>137</v>
      </c>
      <c r="E274" s="260">
        <v>297.469</v>
      </c>
      <c r="F274" s="260">
        <v>0</v>
      </c>
      <c r="G274" s="261">
        <f>E274*F274</f>
        <v>0</v>
      </c>
      <c r="H274" s="262">
        <v>0.00025</v>
      </c>
      <c r="I274" s="263">
        <f>E274*H274</f>
        <v>0.07436725</v>
      </c>
      <c r="J274" s="262">
        <v>0</v>
      </c>
      <c r="K274" s="263">
        <f>E274*J274</f>
        <v>0</v>
      </c>
      <c r="O274" s="255">
        <v>2</v>
      </c>
      <c r="AA274" s="228">
        <v>1</v>
      </c>
      <c r="AB274" s="228">
        <v>7</v>
      </c>
      <c r="AC274" s="228">
        <v>7</v>
      </c>
      <c r="AZ274" s="228">
        <v>2</v>
      </c>
      <c r="BA274" s="228">
        <f>IF(AZ274=1,G274,0)</f>
        <v>0</v>
      </c>
      <c r="BB274" s="228">
        <f>IF(AZ274=2,G274,0)</f>
        <v>0</v>
      </c>
      <c r="BC274" s="228">
        <f>IF(AZ274=3,G274,0)</f>
        <v>0</v>
      </c>
      <c r="BD274" s="228">
        <f>IF(AZ274=4,G274,0)</f>
        <v>0</v>
      </c>
      <c r="BE274" s="228">
        <f>IF(AZ274=5,G274,0)</f>
        <v>0</v>
      </c>
      <c r="CA274" s="255">
        <v>1</v>
      </c>
      <c r="CB274" s="255">
        <v>7</v>
      </c>
    </row>
    <row r="275" spans="1:15" ht="12.75">
      <c r="A275" s="264"/>
      <c r="B275" s="268"/>
      <c r="C275" s="332" t="s">
        <v>410</v>
      </c>
      <c r="D275" s="333"/>
      <c r="E275" s="269">
        <v>297.469</v>
      </c>
      <c r="F275" s="270"/>
      <c r="G275" s="271"/>
      <c r="H275" s="272"/>
      <c r="I275" s="266"/>
      <c r="J275" s="273"/>
      <c r="K275" s="266"/>
      <c r="M275" s="267" t="s">
        <v>410</v>
      </c>
      <c r="O275" s="255"/>
    </row>
    <row r="276" spans="1:80" ht="12.75">
      <c r="A276" s="256">
        <v>72</v>
      </c>
      <c r="B276" s="257" t="s">
        <v>411</v>
      </c>
      <c r="C276" s="258" t="s">
        <v>412</v>
      </c>
      <c r="D276" s="259" t="s">
        <v>137</v>
      </c>
      <c r="E276" s="260">
        <v>294.069</v>
      </c>
      <c r="F276" s="260">
        <v>0</v>
      </c>
      <c r="G276" s="261">
        <f>E276*F276</f>
        <v>0</v>
      </c>
      <c r="H276" s="262">
        <v>0.00046</v>
      </c>
      <c r="I276" s="263">
        <f>E276*H276</f>
        <v>0.13527174</v>
      </c>
      <c r="J276" s="262">
        <v>0</v>
      </c>
      <c r="K276" s="263">
        <f>E276*J276</f>
        <v>0</v>
      </c>
      <c r="O276" s="255">
        <v>2</v>
      </c>
      <c r="AA276" s="228">
        <v>1</v>
      </c>
      <c r="AB276" s="228">
        <v>0</v>
      </c>
      <c r="AC276" s="228">
        <v>0</v>
      </c>
      <c r="AZ276" s="228">
        <v>2</v>
      </c>
      <c r="BA276" s="228">
        <f>IF(AZ276=1,G276,0)</f>
        <v>0</v>
      </c>
      <c r="BB276" s="228">
        <f>IF(AZ276=2,G276,0)</f>
        <v>0</v>
      </c>
      <c r="BC276" s="228">
        <f>IF(AZ276=3,G276,0)</f>
        <v>0</v>
      </c>
      <c r="BD276" s="228">
        <f>IF(AZ276=4,G276,0)</f>
        <v>0</v>
      </c>
      <c r="BE276" s="228">
        <f>IF(AZ276=5,G276,0)</f>
        <v>0</v>
      </c>
      <c r="CA276" s="255">
        <v>1</v>
      </c>
      <c r="CB276" s="255">
        <v>0</v>
      </c>
    </row>
    <row r="277" spans="1:15" ht="12.75">
      <c r="A277" s="264"/>
      <c r="B277" s="268"/>
      <c r="C277" s="332" t="s">
        <v>413</v>
      </c>
      <c r="D277" s="333"/>
      <c r="E277" s="269">
        <v>0</v>
      </c>
      <c r="F277" s="270"/>
      <c r="G277" s="271"/>
      <c r="H277" s="272"/>
      <c r="I277" s="266"/>
      <c r="J277" s="273"/>
      <c r="K277" s="266"/>
      <c r="M277" s="267" t="s">
        <v>413</v>
      </c>
      <c r="O277" s="255"/>
    </row>
    <row r="278" spans="1:15" ht="12.75">
      <c r="A278" s="264"/>
      <c r="B278" s="268"/>
      <c r="C278" s="332" t="s">
        <v>151</v>
      </c>
      <c r="D278" s="333"/>
      <c r="E278" s="269">
        <v>11.1</v>
      </c>
      <c r="F278" s="270"/>
      <c r="G278" s="271"/>
      <c r="H278" s="272"/>
      <c r="I278" s="266"/>
      <c r="J278" s="273"/>
      <c r="K278" s="266"/>
      <c r="M278" s="267" t="s">
        <v>151</v>
      </c>
      <c r="O278" s="255"/>
    </row>
    <row r="279" spans="1:15" ht="12.75">
      <c r="A279" s="264"/>
      <c r="B279" s="268"/>
      <c r="C279" s="332" t="s">
        <v>152</v>
      </c>
      <c r="D279" s="333"/>
      <c r="E279" s="269">
        <v>25.2</v>
      </c>
      <c r="F279" s="270"/>
      <c r="G279" s="271"/>
      <c r="H279" s="272"/>
      <c r="I279" s="266"/>
      <c r="J279" s="273"/>
      <c r="K279" s="266"/>
      <c r="M279" s="267" t="s">
        <v>152</v>
      </c>
      <c r="O279" s="255"/>
    </row>
    <row r="280" spans="1:15" ht="12.75">
      <c r="A280" s="264"/>
      <c r="B280" s="268"/>
      <c r="C280" s="332" t="s">
        <v>414</v>
      </c>
      <c r="D280" s="333"/>
      <c r="E280" s="269">
        <v>0</v>
      </c>
      <c r="F280" s="270"/>
      <c r="G280" s="271"/>
      <c r="H280" s="272"/>
      <c r="I280" s="266"/>
      <c r="J280" s="273"/>
      <c r="K280" s="266"/>
      <c r="M280" s="267" t="s">
        <v>414</v>
      </c>
      <c r="O280" s="255"/>
    </row>
    <row r="281" spans="1:15" ht="12.75">
      <c r="A281" s="264"/>
      <c r="B281" s="268"/>
      <c r="C281" s="332" t="s">
        <v>164</v>
      </c>
      <c r="D281" s="333"/>
      <c r="E281" s="269">
        <v>44.0361</v>
      </c>
      <c r="F281" s="270"/>
      <c r="G281" s="271"/>
      <c r="H281" s="272"/>
      <c r="I281" s="266"/>
      <c r="J281" s="273"/>
      <c r="K281" s="266"/>
      <c r="M281" s="267" t="s">
        <v>164</v>
      </c>
      <c r="O281" s="255"/>
    </row>
    <row r="282" spans="1:15" ht="12.75">
      <c r="A282" s="264"/>
      <c r="B282" s="268"/>
      <c r="C282" s="332" t="s">
        <v>168</v>
      </c>
      <c r="D282" s="333"/>
      <c r="E282" s="269">
        <v>15.68</v>
      </c>
      <c r="F282" s="270"/>
      <c r="G282" s="271"/>
      <c r="H282" s="272"/>
      <c r="I282" s="266"/>
      <c r="J282" s="273"/>
      <c r="K282" s="266"/>
      <c r="M282" s="267" t="s">
        <v>168</v>
      </c>
      <c r="O282" s="255"/>
    </row>
    <row r="283" spans="1:15" ht="12.75">
      <c r="A283" s="264"/>
      <c r="B283" s="268"/>
      <c r="C283" s="332" t="s">
        <v>170</v>
      </c>
      <c r="D283" s="333"/>
      <c r="E283" s="269">
        <v>14.84</v>
      </c>
      <c r="F283" s="270"/>
      <c r="G283" s="271"/>
      <c r="H283" s="272"/>
      <c r="I283" s="266"/>
      <c r="J283" s="273"/>
      <c r="K283" s="266"/>
      <c r="M283" s="267" t="s">
        <v>170</v>
      </c>
      <c r="O283" s="255"/>
    </row>
    <row r="284" spans="1:15" ht="12.75">
      <c r="A284" s="264"/>
      <c r="B284" s="268"/>
      <c r="C284" s="332" t="s">
        <v>172</v>
      </c>
      <c r="D284" s="333"/>
      <c r="E284" s="269">
        <v>89.4282</v>
      </c>
      <c r="F284" s="270"/>
      <c r="G284" s="271"/>
      <c r="H284" s="272"/>
      <c r="I284" s="266"/>
      <c r="J284" s="273"/>
      <c r="K284" s="266"/>
      <c r="M284" s="267" t="s">
        <v>172</v>
      </c>
      <c r="O284" s="255"/>
    </row>
    <row r="285" spans="1:15" ht="12.75">
      <c r="A285" s="264"/>
      <c r="B285" s="268"/>
      <c r="C285" s="332" t="s">
        <v>176</v>
      </c>
      <c r="D285" s="333"/>
      <c r="E285" s="269">
        <v>69.4272</v>
      </c>
      <c r="F285" s="270"/>
      <c r="G285" s="271"/>
      <c r="H285" s="272"/>
      <c r="I285" s="266"/>
      <c r="J285" s="273"/>
      <c r="K285" s="266"/>
      <c r="M285" s="267" t="s">
        <v>176</v>
      </c>
      <c r="O285" s="255"/>
    </row>
    <row r="286" spans="1:15" ht="12.75">
      <c r="A286" s="264"/>
      <c r="B286" s="268"/>
      <c r="C286" s="332" t="s">
        <v>415</v>
      </c>
      <c r="D286" s="333"/>
      <c r="E286" s="269">
        <v>-7</v>
      </c>
      <c r="F286" s="270"/>
      <c r="G286" s="271"/>
      <c r="H286" s="272"/>
      <c r="I286" s="266"/>
      <c r="J286" s="273"/>
      <c r="K286" s="266"/>
      <c r="M286" s="267" t="s">
        <v>415</v>
      </c>
      <c r="O286" s="255"/>
    </row>
    <row r="287" spans="1:15" ht="12.75">
      <c r="A287" s="264"/>
      <c r="B287" s="268"/>
      <c r="C287" s="332" t="s">
        <v>191</v>
      </c>
      <c r="D287" s="333"/>
      <c r="E287" s="269">
        <v>3.729</v>
      </c>
      <c r="F287" s="270"/>
      <c r="G287" s="271"/>
      <c r="H287" s="272"/>
      <c r="I287" s="266"/>
      <c r="J287" s="273"/>
      <c r="K287" s="266"/>
      <c r="M287" s="267" t="s">
        <v>191</v>
      </c>
      <c r="O287" s="255"/>
    </row>
    <row r="288" spans="1:15" ht="12.75">
      <c r="A288" s="264"/>
      <c r="B288" s="268"/>
      <c r="C288" s="332" t="s">
        <v>416</v>
      </c>
      <c r="D288" s="333"/>
      <c r="E288" s="269">
        <v>27.6285</v>
      </c>
      <c r="F288" s="270"/>
      <c r="G288" s="271"/>
      <c r="H288" s="272"/>
      <c r="I288" s="266"/>
      <c r="J288" s="273"/>
      <c r="K288" s="266"/>
      <c r="M288" s="267" t="s">
        <v>416</v>
      </c>
      <c r="O288" s="255"/>
    </row>
    <row r="289" spans="1:80" ht="12.75">
      <c r="A289" s="256">
        <v>73</v>
      </c>
      <c r="B289" s="257" t="s">
        <v>417</v>
      </c>
      <c r="C289" s="258" t="s">
        <v>418</v>
      </c>
      <c r="D289" s="259" t="s">
        <v>137</v>
      </c>
      <c r="E289" s="260">
        <v>67.6575</v>
      </c>
      <c r="F289" s="260">
        <v>0</v>
      </c>
      <c r="G289" s="261">
        <f>E289*F289</f>
        <v>0</v>
      </c>
      <c r="H289" s="262">
        <v>0</v>
      </c>
      <c r="I289" s="263">
        <f>E289*H289</f>
        <v>0</v>
      </c>
      <c r="J289" s="262">
        <v>0</v>
      </c>
      <c r="K289" s="263">
        <f>E289*J289</f>
        <v>0</v>
      </c>
      <c r="O289" s="255">
        <v>2</v>
      </c>
      <c r="AA289" s="228">
        <v>1</v>
      </c>
      <c r="AB289" s="228">
        <v>7</v>
      </c>
      <c r="AC289" s="228">
        <v>7</v>
      </c>
      <c r="AZ289" s="228">
        <v>2</v>
      </c>
      <c r="BA289" s="228">
        <f>IF(AZ289=1,G289,0)</f>
        <v>0</v>
      </c>
      <c r="BB289" s="228">
        <f>IF(AZ289=2,G289,0)</f>
        <v>0</v>
      </c>
      <c r="BC289" s="228">
        <f>IF(AZ289=3,G289,0)</f>
        <v>0</v>
      </c>
      <c r="BD289" s="228">
        <f>IF(AZ289=4,G289,0)</f>
        <v>0</v>
      </c>
      <c r="BE289" s="228">
        <f>IF(AZ289=5,G289,0)</f>
        <v>0</v>
      </c>
      <c r="CA289" s="255">
        <v>1</v>
      </c>
      <c r="CB289" s="255">
        <v>7</v>
      </c>
    </row>
    <row r="290" spans="1:15" ht="12.75">
      <c r="A290" s="264"/>
      <c r="B290" s="268"/>
      <c r="C290" s="332" t="s">
        <v>413</v>
      </c>
      <c r="D290" s="333"/>
      <c r="E290" s="269">
        <v>0</v>
      </c>
      <c r="F290" s="270"/>
      <c r="G290" s="271"/>
      <c r="H290" s="272"/>
      <c r="I290" s="266"/>
      <c r="J290" s="273"/>
      <c r="K290" s="266"/>
      <c r="M290" s="267" t="s">
        <v>413</v>
      </c>
      <c r="O290" s="255"/>
    </row>
    <row r="291" spans="1:15" ht="12.75">
      <c r="A291" s="264"/>
      <c r="B291" s="268"/>
      <c r="C291" s="332" t="s">
        <v>151</v>
      </c>
      <c r="D291" s="333"/>
      <c r="E291" s="269">
        <v>11.1</v>
      </c>
      <c r="F291" s="270"/>
      <c r="G291" s="271"/>
      <c r="H291" s="272"/>
      <c r="I291" s="266"/>
      <c r="J291" s="273"/>
      <c r="K291" s="266"/>
      <c r="M291" s="267" t="s">
        <v>151</v>
      </c>
      <c r="O291" s="255"/>
    </row>
    <row r="292" spans="1:15" ht="12.75">
      <c r="A292" s="264"/>
      <c r="B292" s="268"/>
      <c r="C292" s="332" t="s">
        <v>152</v>
      </c>
      <c r="D292" s="333"/>
      <c r="E292" s="269">
        <v>25.2</v>
      </c>
      <c r="F292" s="270"/>
      <c r="G292" s="271"/>
      <c r="H292" s="272"/>
      <c r="I292" s="266"/>
      <c r="J292" s="273"/>
      <c r="K292" s="266"/>
      <c r="M292" s="267" t="s">
        <v>152</v>
      </c>
      <c r="O292" s="255"/>
    </row>
    <row r="293" spans="1:15" ht="12.75">
      <c r="A293" s="264"/>
      <c r="B293" s="268"/>
      <c r="C293" s="332" t="s">
        <v>191</v>
      </c>
      <c r="D293" s="333"/>
      <c r="E293" s="269">
        <v>3.729</v>
      </c>
      <c r="F293" s="270"/>
      <c r="G293" s="271"/>
      <c r="H293" s="272"/>
      <c r="I293" s="266"/>
      <c r="J293" s="273"/>
      <c r="K293" s="266"/>
      <c r="M293" s="267" t="s">
        <v>191</v>
      </c>
      <c r="O293" s="255"/>
    </row>
    <row r="294" spans="1:15" ht="12.75">
      <c r="A294" s="264"/>
      <c r="B294" s="268"/>
      <c r="C294" s="332" t="s">
        <v>416</v>
      </c>
      <c r="D294" s="333"/>
      <c r="E294" s="269">
        <v>27.6285</v>
      </c>
      <c r="F294" s="270"/>
      <c r="G294" s="271"/>
      <c r="H294" s="272"/>
      <c r="I294" s="266"/>
      <c r="J294" s="273"/>
      <c r="K294" s="266"/>
      <c r="M294" s="267" t="s">
        <v>416</v>
      </c>
      <c r="O294" s="255"/>
    </row>
    <row r="295" spans="1:57" ht="12.75">
      <c r="A295" s="274"/>
      <c r="B295" s="275" t="s">
        <v>92</v>
      </c>
      <c r="C295" s="276" t="s">
        <v>405</v>
      </c>
      <c r="D295" s="277"/>
      <c r="E295" s="278"/>
      <c r="F295" s="279"/>
      <c r="G295" s="280">
        <f>SUM(G270:G294)</f>
        <v>0</v>
      </c>
      <c r="H295" s="281"/>
      <c r="I295" s="282">
        <f>SUM(I270:I294)</f>
        <v>0.21072699</v>
      </c>
      <c r="J295" s="281"/>
      <c r="K295" s="282">
        <f>SUM(K270:K294)</f>
        <v>0</v>
      </c>
      <c r="O295" s="255">
        <v>4</v>
      </c>
      <c r="BA295" s="283">
        <f>SUM(BA270:BA294)</f>
        <v>0</v>
      </c>
      <c r="BB295" s="283">
        <f>SUM(BB270:BB294)</f>
        <v>0</v>
      </c>
      <c r="BC295" s="283">
        <f>SUM(BC270:BC294)</f>
        <v>0</v>
      </c>
      <c r="BD295" s="283">
        <f>SUM(BD270:BD294)</f>
        <v>0</v>
      </c>
      <c r="BE295" s="283">
        <f>SUM(BE270:BE294)</f>
        <v>0</v>
      </c>
    </row>
    <row r="296" spans="1:15" ht="12.75">
      <c r="A296" s="245" t="s">
        <v>90</v>
      </c>
      <c r="B296" s="246" t="s">
        <v>419</v>
      </c>
      <c r="C296" s="247" t="s">
        <v>420</v>
      </c>
      <c r="D296" s="248"/>
      <c r="E296" s="249"/>
      <c r="F296" s="249"/>
      <c r="G296" s="250"/>
      <c r="H296" s="251"/>
      <c r="I296" s="252"/>
      <c r="J296" s="253"/>
      <c r="K296" s="254"/>
      <c r="O296" s="255">
        <v>1</v>
      </c>
    </row>
    <row r="297" spans="1:80" ht="12.75">
      <c r="A297" s="256">
        <v>74</v>
      </c>
      <c r="B297" s="257" t="s">
        <v>419</v>
      </c>
      <c r="C297" s="258" t="s">
        <v>422</v>
      </c>
      <c r="D297" s="259" t="s">
        <v>91</v>
      </c>
      <c r="E297" s="260">
        <v>2</v>
      </c>
      <c r="F297" s="260">
        <v>0</v>
      </c>
      <c r="G297" s="261">
        <f>E297*F297</f>
        <v>0</v>
      </c>
      <c r="H297" s="262">
        <v>0</v>
      </c>
      <c r="I297" s="263">
        <f>E297*H297</f>
        <v>0</v>
      </c>
      <c r="J297" s="262"/>
      <c r="K297" s="263">
        <f>E297*J297</f>
        <v>0</v>
      </c>
      <c r="O297" s="255">
        <v>2</v>
      </c>
      <c r="AA297" s="228">
        <v>12</v>
      </c>
      <c r="AB297" s="228">
        <v>0</v>
      </c>
      <c r="AC297" s="228">
        <v>85</v>
      </c>
      <c r="AZ297" s="228">
        <v>2</v>
      </c>
      <c r="BA297" s="228">
        <f>IF(AZ297=1,G297,0)</f>
        <v>0</v>
      </c>
      <c r="BB297" s="228">
        <f>IF(AZ297=2,G297,0)</f>
        <v>0</v>
      </c>
      <c r="BC297" s="228">
        <f>IF(AZ297=3,G297,0)</f>
        <v>0</v>
      </c>
      <c r="BD297" s="228">
        <f>IF(AZ297=4,G297,0)</f>
        <v>0</v>
      </c>
      <c r="BE297" s="228">
        <f>IF(AZ297=5,G297,0)</f>
        <v>0</v>
      </c>
      <c r="CA297" s="255">
        <v>12</v>
      </c>
      <c r="CB297" s="255">
        <v>0</v>
      </c>
    </row>
    <row r="298" spans="1:57" ht="12.75">
      <c r="A298" s="274"/>
      <c r="B298" s="275" t="s">
        <v>92</v>
      </c>
      <c r="C298" s="276" t="s">
        <v>421</v>
      </c>
      <c r="D298" s="277"/>
      <c r="E298" s="278"/>
      <c r="F298" s="279"/>
      <c r="G298" s="280">
        <f>SUM(G296:G297)</f>
        <v>0</v>
      </c>
      <c r="H298" s="281"/>
      <c r="I298" s="282">
        <f>SUM(I296:I297)</f>
        <v>0</v>
      </c>
      <c r="J298" s="281"/>
      <c r="K298" s="282">
        <f>SUM(K296:K297)</f>
        <v>0</v>
      </c>
      <c r="O298" s="255">
        <v>4</v>
      </c>
      <c r="BA298" s="283">
        <f>SUM(BA296:BA297)</f>
        <v>0</v>
      </c>
      <c r="BB298" s="283">
        <f>SUM(BB296:BB297)</f>
        <v>0</v>
      </c>
      <c r="BC298" s="283">
        <f>SUM(BC296:BC297)</f>
        <v>0</v>
      </c>
      <c r="BD298" s="283">
        <f>SUM(BD296:BD297)</f>
        <v>0</v>
      </c>
      <c r="BE298" s="283">
        <f>SUM(BE296:BE297)</f>
        <v>0</v>
      </c>
    </row>
    <row r="299" spans="1:15" ht="12.75">
      <c r="A299" s="245" t="s">
        <v>90</v>
      </c>
      <c r="B299" s="246" t="s">
        <v>423</v>
      </c>
      <c r="C299" s="247" t="s">
        <v>424</v>
      </c>
      <c r="D299" s="248"/>
      <c r="E299" s="249"/>
      <c r="F299" s="249"/>
      <c r="G299" s="250"/>
      <c r="H299" s="251"/>
      <c r="I299" s="252"/>
      <c r="J299" s="253"/>
      <c r="K299" s="254"/>
      <c r="O299" s="255">
        <v>1</v>
      </c>
    </row>
    <row r="300" spans="1:80" ht="12.75">
      <c r="A300" s="256">
        <v>75</v>
      </c>
      <c r="B300" s="257" t="s">
        <v>426</v>
      </c>
      <c r="C300" s="258" t="s">
        <v>427</v>
      </c>
      <c r="D300" s="259" t="s">
        <v>263</v>
      </c>
      <c r="E300" s="260">
        <v>25.0764336</v>
      </c>
      <c r="F300" s="260">
        <v>0</v>
      </c>
      <c r="G300" s="261">
        <f aca="true" t="shared" si="16" ref="G300:G305">E300*F300</f>
        <v>0</v>
      </c>
      <c r="H300" s="262">
        <v>0</v>
      </c>
      <c r="I300" s="263">
        <f aca="true" t="shared" si="17" ref="I300:I305">E300*H300</f>
        <v>0</v>
      </c>
      <c r="J300" s="262"/>
      <c r="K300" s="263">
        <f aca="true" t="shared" si="18" ref="K300:K305">E300*J300</f>
        <v>0</v>
      </c>
      <c r="O300" s="255">
        <v>2</v>
      </c>
      <c r="AA300" s="228">
        <v>8</v>
      </c>
      <c r="AB300" s="228">
        <v>0</v>
      </c>
      <c r="AC300" s="228">
        <v>3</v>
      </c>
      <c r="AZ300" s="228">
        <v>1</v>
      </c>
      <c r="BA300" s="228">
        <f aca="true" t="shared" si="19" ref="BA300:BA305">IF(AZ300=1,G300,0)</f>
        <v>0</v>
      </c>
      <c r="BB300" s="228">
        <f aca="true" t="shared" si="20" ref="BB300:BB305">IF(AZ300=2,G300,0)</f>
        <v>0</v>
      </c>
      <c r="BC300" s="228">
        <f aca="true" t="shared" si="21" ref="BC300:BC305">IF(AZ300=3,G300,0)</f>
        <v>0</v>
      </c>
      <c r="BD300" s="228">
        <f aca="true" t="shared" si="22" ref="BD300:BD305">IF(AZ300=4,G300,0)</f>
        <v>0</v>
      </c>
      <c r="BE300" s="228">
        <f aca="true" t="shared" si="23" ref="BE300:BE305">IF(AZ300=5,G300,0)</f>
        <v>0</v>
      </c>
      <c r="CA300" s="255">
        <v>8</v>
      </c>
      <c r="CB300" s="255">
        <v>0</v>
      </c>
    </row>
    <row r="301" spans="1:80" ht="12.75">
      <c r="A301" s="256">
        <v>76</v>
      </c>
      <c r="B301" s="257" t="s">
        <v>428</v>
      </c>
      <c r="C301" s="258" t="s">
        <v>429</v>
      </c>
      <c r="D301" s="259" t="s">
        <v>263</v>
      </c>
      <c r="E301" s="260">
        <v>25.0764336</v>
      </c>
      <c r="F301" s="260">
        <v>0</v>
      </c>
      <c r="G301" s="261">
        <f t="shared" si="16"/>
        <v>0</v>
      </c>
      <c r="H301" s="262">
        <v>0</v>
      </c>
      <c r="I301" s="263">
        <f t="shared" si="17"/>
        <v>0</v>
      </c>
      <c r="J301" s="262"/>
      <c r="K301" s="263">
        <f t="shared" si="18"/>
        <v>0</v>
      </c>
      <c r="O301" s="255">
        <v>2</v>
      </c>
      <c r="AA301" s="228">
        <v>8</v>
      </c>
      <c r="AB301" s="228">
        <v>0</v>
      </c>
      <c r="AC301" s="228">
        <v>3</v>
      </c>
      <c r="AZ301" s="228">
        <v>1</v>
      </c>
      <c r="BA301" s="228">
        <f t="shared" si="19"/>
        <v>0</v>
      </c>
      <c r="BB301" s="228">
        <f t="shared" si="20"/>
        <v>0</v>
      </c>
      <c r="BC301" s="228">
        <f t="shared" si="21"/>
        <v>0</v>
      </c>
      <c r="BD301" s="228">
        <f t="shared" si="22"/>
        <v>0</v>
      </c>
      <c r="BE301" s="228">
        <f t="shared" si="23"/>
        <v>0</v>
      </c>
      <c r="CA301" s="255">
        <v>8</v>
      </c>
      <c r="CB301" s="255">
        <v>0</v>
      </c>
    </row>
    <row r="302" spans="1:80" ht="12.75">
      <c r="A302" s="256">
        <v>77</v>
      </c>
      <c r="B302" s="257" t="s">
        <v>430</v>
      </c>
      <c r="C302" s="258" t="s">
        <v>431</v>
      </c>
      <c r="D302" s="259" t="s">
        <v>263</v>
      </c>
      <c r="E302" s="260">
        <v>50.1528672</v>
      </c>
      <c r="F302" s="260">
        <v>0</v>
      </c>
      <c r="G302" s="261">
        <f t="shared" si="16"/>
        <v>0</v>
      </c>
      <c r="H302" s="262">
        <v>0</v>
      </c>
      <c r="I302" s="263">
        <f t="shared" si="17"/>
        <v>0</v>
      </c>
      <c r="J302" s="262"/>
      <c r="K302" s="263">
        <f t="shared" si="18"/>
        <v>0</v>
      </c>
      <c r="O302" s="255">
        <v>2</v>
      </c>
      <c r="AA302" s="228">
        <v>8</v>
      </c>
      <c r="AB302" s="228">
        <v>0</v>
      </c>
      <c r="AC302" s="228">
        <v>3</v>
      </c>
      <c r="AZ302" s="228">
        <v>1</v>
      </c>
      <c r="BA302" s="228">
        <f t="shared" si="19"/>
        <v>0</v>
      </c>
      <c r="BB302" s="228">
        <f t="shared" si="20"/>
        <v>0</v>
      </c>
      <c r="BC302" s="228">
        <f t="shared" si="21"/>
        <v>0</v>
      </c>
      <c r="BD302" s="228">
        <f t="shared" si="22"/>
        <v>0</v>
      </c>
      <c r="BE302" s="228">
        <f t="shared" si="23"/>
        <v>0</v>
      </c>
      <c r="CA302" s="255">
        <v>8</v>
      </c>
      <c r="CB302" s="255">
        <v>0</v>
      </c>
    </row>
    <row r="303" spans="1:80" ht="12.75">
      <c r="A303" s="256">
        <v>78</v>
      </c>
      <c r="B303" s="257" t="s">
        <v>432</v>
      </c>
      <c r="C303" s="258" t="s">
        <v>433</v>
      </c>
      <c r="D303" s="259" t="s">
        <v>263</v>
      </c>
      <c r="E303" s="260">
        <v>25.0764336</v>
      </c>
      <c r="F303" s="260">
        <v>0</v>
      </c>
      <c r="G303" s="261">
        <f t="shared" si="16"/>
        <v>0</v>
      </c>
      <c r="H303" s="262">
        <v>0</v>
      </c>
      <c r="I303" s="263">
        <f t="shared" si="17"/>
        <v>0</v>
      </c>
      <c r="J303" s="262"/>
      <c r="K303" s="263">
        <f t="shared" si="18"/>
        <v>0</v>
      </c>
      <c r="O303" s="255">
        <v>2</v>
      </c>
      <c r="AA303" s="228">
        <v>8</v>
      </c>
      <c r="AB303" s="228">
        <v>0</v>
      </c>
      <c r="AC303" s="228">
        <v>3</v>
      </c>
      <c r="AZ303" s="228">
        <v>1</v>
      </c>
      <c r="BA303" s="228">
        <f t="shared" si="19"/>
        <v>0</v>
      </c>
      <c r="BB303" s="228">
        <f t="shared" si="20"/>
        <v>0</v>
      </c>
      <c r="BC303" s="228">
        <f t="shared" si="21"/>
        <v>0</v>
      </c>
      <c r="BD303" s="228">
        <f t="shared" si="22"/>
        <v>0</v>
      </c>
      <c r="BE303" s="228">
        <f t="shared" si="23"/>
        <v>0</v>
      </c>
      <c r="CA303" s="255">
        <v>8</v>
      </c>
      <c r="CB303" s="255">
        <v>0</v>
      </c>
    </row>
    <row r="304" spans="1:80" ht="12.75">
      <c r="A304" s="256">
        <v>79</v>
      </c>
      <c r="B304" s="257" t="s">
        <v>434</v>
      </c>
      <c r="C304" s="258" t="s">
        <v>435</v>
      </c>
      <c r="D304" s="259" t="s">
        <v>263</v>
      </c>
      <c r="E304" s="260">
        <v>50.1528672</v>
      </c>
      <c r="F304" s="260">
        <v>0</v>
      </c>
      <c r="G304" s="261">
        <f t="shared" si="16"/>
        <v>0</v>
      </c>
      <c r="H304" s="262">
        <v>0</v>
      </c>
      <c r="I304" s="263">
        <f t="shared" si="17"/>
        <v>0</v>
      </c>
      <c r="J304" s="262"/>
      <c r="K304" s="263">
        <f t="shared" si="18"/>
        <v>0</v>
      </c>
      <c r="O304" s="255">
        <v>2</v>
      </c>
      <c r="AA304" s="228">
        <v>8</v>
      </c>
      <c r="AB304" s="228">
        <v>0</v>
      </c>
      <c r="AC304" s="228">
        <v>3</v>
      </c>
      <c r="AZ304" s="228">
        <v>1</v>
      </c>
      <c r="BA304" s="228">
        <f t="shared" si="19"/>
        <v>0</v>
      </c>
      <c r="BB304" s="228">
        <f t="shared" si="20"/>
        <v>0</v>
      </c>
      <c r="BC304" s="228">
        <f t="shared" si="21"/>
        <v>0</v>
      </c>
      <c r="BD304" s="228">
        <f t="shared" si="22"/>
        <v>0</v>
      </c>
      <c r="BE304" s="228">
        <f t="shared" si="23"/>
        <v>0</v>
      </c>
      <c r="CA304" s="255">
        <v>8</v>
      </c>
      <c r="CB304" s="255">
        <v>0</v>
      </c>
    </row>
    <row r="305" spans="1:80" ht="12.75">
      <c r="A305" s="256">
        <v>80</v>
      </c>
      <c r="B305" s="257" t="s">
        <v>436</v>
      </c>
      <c r="C305" s="258" t="s">
        <v>437</v>
      </c>
      <c r="D305" s="259" t="s">
        <v>263</v>
      </c>
      <c r="E305" s="260">
        <v>25.0764336</v>
      </c>
      <c r="F305" s="260">
        <v>0</v>
      </c>
      <c r="G305" s="261">
        <f t="shared" si="16"/>
        <v>0</v>
      </c>
      <c r="H305" s="262">
        <v>0</v>
      </c>
      <c r="I305" s="263">
        <f t="shared" si="17"/>
        <v>0</v>
      </c>
      <c r="J305" s="262"/>
      <c r="K305" s="263">
        <f t="shared" si="18"/>
        <v>0</v>
      </c>
      <c r="O305" s="255">
        <v>2</v>
      </c>
      <c r="AA305" s="228">
        <v>8</v>
      </c>
      <c r="AB305" s="228">
        <v>0</v>
      </c>
      <c r="AC305" s="228">
        <v>3</v>
      </c>
      <c r="AZ305" s="228">
        <v>1</v>
      </c>
      <c r="BA305" s="228">
        <f t="shared" si="19"/>
        <v>0</v>
      </c>
      <c r="BB305" s="228">
        <f t="shared" si="20"/>
        <v>0</v>
      </c>
      <c r="BC305" s="228">
        <f t="shared" si="21"/>
        <v>0</v>
      </c>
      <c r="BD305" s="228">
        <f t="shared" si="22"/>
        <v>0</v>
      </c>
      <c r="BE305" s="228">
        <f t="shared" si="23"/>
        <v>0</v>
      </c>
      <c r="CA305" s="255">
        <v>8</v>
      </c>
      <c r="CB305" s="255">
        <v>0</v>
      </c>
    </row>
    <row r="306" spans="1:57" ht="12.75">
      <c r="A306" s="274"/>
      <c r="B306" s="275" t="s">
        <v>92</v>
      </c>
      <c r="C306" s="276" t="s">
        <v>425</v>
      </c>
      <c r="D306" s="277"/>
      <c r="E306" s="278"/>
      <c r="F306" s="279"/>
      <c r="G306" s="280">
        <f>SUM(G299:G305)</f>
        <v>0</v>
      </c>
      <c r="H306" s="281"/>
      <c r="I306" s="282">
        <f>SUM(I299:I305)</f>
        <v>0</v>
      </c>
      <c r="J306" s="281"/>
      <c r="K306" s="282">
        <f>SUM(K299:K305)</f>
        <v>0</v>
      </c>
      <c r="O306" s="255">
        <v>4</v>
      </c>
      <c r="BA306" s="283">
        <f>SUM(BA299:BA305)</f>
        <v>0</v>
      </c>
      <c r="BB306" s="283">
        <f>SUM(BB299:BB305)</f>
        <v>0</v>
      </c>
      <c r="BC306" s="283">
        <f>SUM(BC299:BC305)</f>
        <v>0</v>
      </c>
      <c r="BD306" s="283">
        <f>SUM(BD299:BD305)</f>
        <v>0</v>
      </c>
      <c r="BE306" s="283">
        <f>SUM(BE299:BE305)</f>
        <v>0</v>
      </c>
    </row>
    <row r="307" ht="12.75">
      <c r="E307" s="228"/>
    </row>
    <row r="308" ht="12.75">
      <c r="E308" s="228"/>
    </row>
    <row r="309" ht="12.75">
      <c r="E309" s="228"/>
    </row>
    <row r="310" ht="12.75">
      <c r="E310" s="228"/>
    </row>
    <row r="311" ht="12.75">
      <c r="E311" s="228"/>
    </row>
    <row r="312" ht="12.75">
      <c r="E312" s="228"/>
    </row>
    <row r="313" ht="12.75">
      <c r="E313" s="228"/>
    </row>
    <row r="314" ht="12.75">
      <c r="E314" s="228"/>
    </row>
    <row r="315" ht="12.75">
      <c r="E315" s="228"/>
    </row>
    <row r="316" ht="12.75">
      <c r="E316" s="228"/>
    </row>
    <row r="317" ht="12.75">
      <c r="E317" s="228"/>
    </row>
    <row r="318" ht="12.75">
      <c r="E318" s="228"/>
    </row>
    <row r="319" ht="12.75">
      <c r="E319" s="228"/>
    </row>
    <row r="320" ht="12.75">
      <c r="E320" s="228"/>
    </row>
    <row r="321" ht="12.75">
      <c r="E321" s="228"/>
    </row>
    <row r="322" ht="12.75">
      <c r="E322" s="228"/>
    </row>
    <row r="323" ht="12.75">
      <c r="E323" s="228"/>
    </row>
    <row r="324" ht="12.75">
      <c r="E324" s="228"/>
    </row>
    <row r="325" ht="12.75">
      <c r="E325" s="228"/>
    </row>
    <row r="326" ht="12.75">
      <c r="E326" s="228"/>
    </row>
    <row r="327" ht="12.75">
      <c r="E327" s="228"/>
    </row>
    <row r="328" ht="12.75">
      <c r="E328" s="228"/>
    </row>
    <row r="329" ht="12.75">
      <c r="E329" s="228"/>
    </row>
    <row r="330" spans="1:7" ht="12.75">
      <c r="A330" s="273"/>
      <c r="B330" s="273"/>
      <c r="C330" s="273"/>
      <c r="D330" s="273"/>
      <c r="E330" s="273"/>
      <c r="F330" s="273"/>
      <c r="G330" s="273"/>
    </row>
    <row r="331" spans="1:7" ht="12.75">
      <c r="A331" s="273"/>
      <c r="B331" s="273"/>
      <c r="C331" s="273"/>
      <c r="D331" s="273"/>
      <c r="E331" s="273"/>
      <c r="F331" s="273"/>
      <c r="G331" s="273"/>
    </row>
    <row r="332" spans="1:7" ht="12.75">
      <c r="A332" s="273"/>
      <c r="B332" s="273"/>
      <c r="C332" s="273"/>
      <c r="D332" s="273"/>
      <c r="E332" s="273"/>
      <c r="F332" s="273"/>
      <c r="G332" s="273"/>
    </row>
    <row r="333" spans="1:7" ht="12.75">
      <c r="A333" s="273"/>
      <c r="B333" s="273"/>
      <c r="C333" s="273"/>
      <c r="D333" s="273"/>
      <c r="E333" s="273"/>
      <c r="F333" s="273"/>
      <c r="G333" s="273"/>
    </row>
    <row r="334" ht="12.75">
      <c r="E334" s="228"/>
    </row>
    <row r="335" ht="12.75">
      <c r="E335" s="228"/>
    </row>
    <row r="336" ht="12.75">
      <c r="E336" s="228"/>
    </row>
    <row r="337" ht="12.75">
      <c r="E337" s="228"/>
    </row>
    <row r="338" ht="12.75">
      <c r="E338" s="228"/>
    </row>
    <row r="339" ht="12.75">
      <c r="E339" s="228"/>
    </row>
    <row r="340" ht="12.75">
      <c r="E340" s="228"/>
    </row>
    <row r="341" ht="12.75">
      <c r="E341" s="228"/>
    </row>
    <row r="342" ht="12.75">
      <c r="E342" s="228"/>
    </row>
    <row r="343" ht="12.75">
      <c r="E343" s="228"/>
    </row>
    <row r="344" ht="12.75">
      <c r="E344" s="228"/>
    </row>
    <row r="345" ht="12.75">
      <c r="E345" s="228"/>
    </row>
    <row r="346" ht="12.75">
      <c r="E346" s="228"/>
    </row>
    <row r="347" ht="12.75">
      <c r="E347" s="228"/>
    </row>
    <row r="348" ht="12.75">
      <c r="E348" s="228"/>
    </row>
    <row r="349" ht="12.75">
      <c r="E349" s="228"/>
    </row>
    <row r="350" ht="12.75">
      <c r="E350" s="228"/>
    </row>
    <row r="351" ht="12.75">
      <c r="E351" s="228"/>
    </row>
    <row r="352" ht="12.75">
      <c r="E352" s="228"/>
    </row>
    <row r="353" ht="12.75">
      <c r="E353" s="228"/>
    </row>
    <row r="354" ht="12.75">
      <c r="E354" s="228"/>
    </row>
    <row r="355" ht="12.75">
      <c r="E355" s="228"/>
    </row>
    <row r="356" ht="12.75">
      <c r="E356" s="228"/>
    </row>
    <row r="357" ht="12.75">
      <c r="E357" s="228"/>
    </row>
    <row r="358" ht="12.75">
      <c r="E358" s="228"/>
    </row>
    <row r="359" ht="12.75">
      <c r="E359" s="228"/>
    </row>
    <row r="360" ht="12.75">
      <c r="E360" s="228"/>
    </row>
    <row r="361" ht="12.75">
      <c r="E361" s="228"/>
    </row>
    <row r="362" ht="12.75">
      <c r="E362" s="228"/>
    </row>
    <row r="363" ht="12.75">
      <c r="E363" s="228"/>
    </row>
    <row r="364" ht="12.75">
      <c r="E364" s="228"/>
    </row>
    <row r="365" spans="1:2" ht="12.75">
      <c r="A365" s="284"/>
      <c r="B365" s="284"/>
    </row>
    <row r="366" spans="1:7" ht="12.75">
      <c r="A366" s="273"/>
      <c r="B366" s="273"/>
      <c r="C366" s="285"/>
      <c r="D366" s="285"/>
      <c r="E366" s="286"/>
      <c r="F366" s="285"/>
      <c r="G366" s="287"/>
    </row>
    <row r="367" spans="1:7" ht="12.75">
      <c r="A367" s="288"/>
      <c r="B367" s="288"/>
      <c r="C367" s="273"/>
      <c r="D367" s="273"/>
      <c r="E367" s="289"/>
      <c r="F367" s="273"/>
      <c r="G367" s="273"/>
    </row>
    <row r="368" spans="1:7" ht="12.75">
      <c r="A368" s="273"/>
      <c r="B368" s="273"/>
      <c r="C368" s="273"/>
      <c r="D368" s="273"/>
      <c r="E368" s="289"/>
      <c r="F368" s="273"/>
      <c r="G368" s="273"/>
    </row>
    <row r="369" spans="1:7" ht="12.75">
      <c r="A369" s="273"/>
      <c r="B369" s="273"/>
      <c r="C369" s="273"/>
      <c r="D369" s="273"/>
      <c r="E369" s="289"/>
      <c r="F369" s="273"/>
      <c r="G369" s="273"/>
    </row>
    <row r="370" spans="1:7" ht="12.75">
      <c r="A370" s="273"/>
      <c r="B370" s="273"/>
      <c r="C370" s="273"/>
      <c r="D370" s="273"/>
      <c r="E370" s="289"/>
      <c r="F370" s="273"/>
      <c r="G370" s="273"/>
    </row>
    <row r="371" spans="1:7" ht="12.75">
      <c r="A371" s="273"/>
      <c r="B371" s="273"/>
      <c r="C371" s="273"/>
      <c r="D371" s="273"/>
      <c r="E371" s="289"/>
      <c r="F371" s="273"/>
      <c r="G371" s="273"/>
    </row>
    <row r="372" spans="1:7" ht="12.75">
      <c r="A372" s="273"/>
      <c r="B372" s="273"/>
      <c r="C372" s="273"/>
      <c r="D372" s="273"/>
      <c r="E372" s="289"/>
      <c r="F372" s="273"/>
      <c r="G372" s="273"/>
    </row>
    <row r="373" spans="1:7" ht="12.75">
      <c r="A373" s="273"/>
      <c r="B373" s="273"/>
      <c r="C373" s="273"/>
      <c r="D373" s="273"/>
      <c r="E373" s="289"/>
      <c r="F373" s="273"/>
      <c r="G373" s="273"/>
    </row>
    <row r="374" spans="1:7" ht="12.75">
      <c r="A374" s="273"/>
      <c r="B374" s="273"/>
      <c r="C374" s="273"/>
      <c r="D374" s="273"/>
      <c r="E374" s="289"/>
      <c r="F374" s="273"/>
      <c r="G374" s="273"/>
    </row>
    <row r="375" spans="1:7" ht="12.75">
      <c r="A375" s="273"/>
      <c r="B375" s="273"/>
      <c r="C375" s="273"/>
      <c r="D375" s="273"/>
      <c r="E375" s="289"/>
      <c r="F375" s="273"/>
      <c r="G375" s="273"/>
    </row>
    <row r="376" spans="1:7" ht="12.75">
      <c r="A376" s="273"/>
      <c r="B376" s="273"/>
      <c r="C376" s="273"/>
      <c r="D376" s="273"/>
      <c r="E376" s="289"/>
      <c r="F376" s="273"/>
      <c r="G376" s="273"/>
    </row>
    <row r="377" spans="1:7" ht="12.75">
      <c r="A377" s="273"/>
      <c r="B377" s="273"/>
      <c r="C377" s="273"/>
      <c r="D377" s="273"/>
      <c r="E377" s="289"/>
      <c r="F377" s="273"/>
      <c r="G377" s="273"/>
    </row>
    <row r="378" spans="1:7" ht="12.75">
      <c r="A378" s="273"/>
      <c r="B378" s="273"/>
      <c r="C378" s="273"/>
      <c r="D378" s="273"/>
      <c r="E378" s="289"/>
      <c r="F378" s="273"/>
      <c r="G378" s="273"/>
    </row>
    <row r="379" spans="1:7" ht="12.75">
      <c r="A379" s="273"/>
      <c r="B379" s="273"/>
      <c r="C379" s="273"/>
      <c r="D379" s="273"/>
      <c r="E379" s="289"/>
      <c r="F379" s="273"/>
      <c r="G379" s="273"/>
    </row>
  </sheetData>
  <sheetProtection/>
  <mergeCells count="180">
    <mergeCell ref="C27:D27"/>
    <mergeCell ref="C29:D29"/>
    <mergeCell ref="A1:G1"/>
    <mergeCell ref="A3:B3"/>
    <mergeCell ref="A4:B4"/>
    <mergeCell ref="E4:G4"/>
    <mergeCell ref="C9:G9"/>
    <mergeCell ref="C10:D10"/>
    <mergeCell ref="C12:D12"/>
    <mergeCell ref="C14:D14"/>
    <mergeCell ref="C15:D15"/>
    <mergeCell ref="C17:D17"/>
    <mergeCell ref="C21:D21"/>
    <mergeCell ref="C22:D22"/>
    <mergeCell ref="C24:D24"/>
    <mergeCell ref="C26:D26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9:D49"/>
    <mergeCell ref="C50:D50"/>
    <mergeCell ref="C51:D51"/>
    <mergeCell ref="C52:D52"/>
    <mergeCell ref="C53:D53"/>
    <mergeCell ref="C54:D54"/>
    <mergeCell ref="C56:D56"/>
    <mergeCell ref="C72:D72"/>
    <mergeCell ref="C73:D73"/>
    <mergeCell ref="C74:D74"/>
    <mergeCell ref="C58:D58"/>
    <mergeCell ref="C59:D59"/>
    <mergeCell ref="C60:D60"/>
    <mergeCell ref="C61:D61"/>
    <mergeCell ref="C63:D63"/>
    <mergeCell ref="C78:D78"/>
    <mergeCell ref="C82:D82"/>
    <mergeCell ref="C83:D83"/>
    <mergeCell ref="C85:D85"/>
    <mergeCell ref="C87:D87"/>
    <mergeCell ref="C89:D89"/>
    <mergeCell ref="C107:D107"/>
    <mergeCell ref="C108:D108"/>
    <mergeCell ref="C90:D90"/>
    <mergeCell ref="C91:D91"/>
    <mergeCell ref="C92:D92"/>
    <mergeCell ref="C93:D93"/>
    <mergeCell ref="C94:D94"/>
    <mergeCell ref="C97:G97"/>
    <mergeCell ref="C98:D98"/>
    <mergeCell ref="C102:D102"/>
    <mergeCell ref="C103:D103"/>
    <mergeCell ref="C104:D104"/>
    <mergeCell ref="C105:D105"/>
    <mergeCell ref="C106:D106"/>
    <mergeCell ref="C109:D109"/>
    <mergeCell ref="C110:D110"/>
    <mergeCell ref="C111:D111"/>
    <mergeCell ref="C112:D112"/>
    <mergeCell ref="C113:D113"/>
    <mergeCell ref="C114:D114"/>
    <mergeCell ref="C123:D123"/>
    <mergeCell ref="C124:D124"/>
    <mergeCell ref="C115:D115"/>
    <mergeCell ref="C116:D116"/>
    <mergeCell ref="C117:D117"/>
    <mergeCell ref="C118:D118"/>
    <mergeCell ref="C120:D120"/>
    <mergeCell ref="C121:D12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45:D145"/>
    <mergeCell ref="C146:D146"/>
    <mergeCell ref="C147:D147"/>
    <mergeCell ref="C148:D148"/>
    <mergeCell ref="C149:D149"/>
    <mergeCell ref="C151:D151"/>
    <mergeCell ref="C154:D154"/>
    <mergeCell ref="C155:D155"/>
    <mergeCell ref="C157:D157"/>
    <mergeCell ref="C158:D158"/>
    <mergeCell ref="C159:D159"/>
    <mergeCell ref="C160:D160"/>
    <mergeCell ref="C184:D184"/>
    <mergeCell ref="C185:D185"/>
    <mergeCell ref="C161:D161"/>
    <mergeCell ref="C162:D162"/>
    <mergeCell ref="C163:D163"/>
    <mergeCell ref="C164:D164"/>
    <mergeCell ref="C213:D213"/>
    <mergeCell ref="C186:D186"/>
    <mergeCell ref="C187:D187"/>
    <mergeCell ref="C189:D189"/>
    <mergeCell ref="C177:D177"/>
    <mergeCell ref="C178:D178"/>
    <mergeCell ref="C179:D179"/>
    <mergeCell ref="C180:D180"/>
    <mergeCell ref="C181:D181"/>
    <mergeCell ref="C183:D183"/>
    <mergeCell ref="C225:D225"/>
    <mergeCell ref="C226:D226"/>
    <mergeCell ref="C202:D202"/>
    <mergeCell ref="C203:D203"/>
    <mergeCell ref="C205:G205"/>
    <mergeCell ref="C206:D206"/>
    <mergeCell ref="C207:D207"/>
    <mergeCell ref="C208:D208"/>
    <mergeCell ref="C209:D209"/>
    <mergeCell ref="C210:D210"/>
    <mergeCell ref="C218:D218"/>
    <mergeCell ref="C219:D219"/>
    <mergeCell ref="C220:D220"/>
    <mergeCell ref="C221:D221"/>
    <mergeCell ref="C222:D222"/>
    <mergeCell ref="C224:D224"/>
    <mergeCell ref="C247:D247"/>
    <mergeCell ref="C248:D248"/>
    <mergeCell ref="C231:D231"/>
    <mergeCell ref="C232:D232"/>
    <mergeCell ref="C233:D233"/>
    <mergeCell ref="C234:D234"/>
    <mergeCell ref="C235:D235"/>
    <mergeCell ref="C240:D240"/>
    <mergeCell ref="C241:D241"/>
    <mergeCell ref="C242:D242"/>
    <mergeCell ref="C243:D243"/>
    <mergeCell ref="C244:D244"/>
    <mergeCell ref="C245:D245"/>
    <mergeCell ref="C249:D249"/>
    <mergeCell ref="C250:D250"/>
    <mergeCell ref="C251:D251"/>
    <mergeCell ref="C252:D252"/>
    <mergeCell ref="C254:D254"/>
    <mergeCell ref="C255:D255"/>
    <mergeCell ref="C280:D280"/>
    <mergeCell ref="C281:D281"/>
    <mergeCell ref="C256:D256"/>
    <mergeCell ref="C257:D257"/>
    <mergeCell ref="C259:D259"/>
    <mergeCell ref="C264:D264"/>
    <mergeCell ref="C265:D265"/>
    <mergeCell ref="C266:D266"/>
    <mergeCell ref="C267:D267"/>
    <mergeCell ref="C272:D272"/>
    <mergeCell ref="C273:D273"/>
    <mergeCell ref="C275:D275"/>
    <mergeCell ref="C277:D277"/>
    <mergeCell ref="C278:D278"/>
    <mergeCell ref="C279:D279"/>
    <mergeCell ref="C282:D282"/>
    <mergeCell ref="C283:D283"/>
    <mergeCell ref="C284:D284"/>
    <mergeCell ref="C285:D285"/>
    <mergeCell ref="C286:D286"/>
    <mergeCell ref="C287:D287"/>
    <mergeCell ref="C288:D288"/>
    <mergeCell ref="C290:D290"/>
    <mergeCell ref="C291:D291"/>
    <mergeCell ref="C292:D292"/>
    <mergeCell ref="C293:D293"/>
    <mergeCell ref="C294:D29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Svoma</dc:creator>
  <cp:keywords/>
  <dc:description/>
  <cp:lastModifiedBy>leclavera</cp:lastModifiedBy>
  <cp:lastPrinted>2018-11-01T03:29:53Z</cp:lastPrinted>
  <dcterms:created xsi:type="dcterms:W3CDTF">2015-06-18T14:49:19Z</dcterms:created>
  <dcterms:modified xsi:type="dcterms:W3CDTF">2018-11-01T03:30:38Z</dcterms:modified>
  <cp:category/>
  <cp:version/>
  <cp:contentType/>
  <cp:contentStatus/>
</cp:coreProperties>
</file>